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9155" windowHeight="7740" activeTab="3"/>
  </bookViews>
  <sheets>
    <sheet name="Main Effects" sheetId="1" r:id="rId1"/>
    <sheet name="2-factor interactions" sheetId="5" r:id="rId2"/>
    <sheet name="all interactions" sheetId="6" r:id="rId3"/>
    <sheet name="Fractional factorial" sheetId="7" r:id="rId4"/>
  </sheets>
  <calcPr calcId="145621"/>
</workbook>
</file>

<file path=xl/calcChain.xml><?xml version="1.0" encoding="utf-8"?>
<calcChain xmlns="http://schemas.openxmlformats.org/spreadsheetml/2006/main">
  <c r="J6" i="7" l="1" a="1"/>
  <c r="J6" i="7"/>
  <c r="K6" i="7"/>
  <c r="L6" i="7"/>
  <c r="M6" i="7"/>
  <c r="J7" i="7"/>
  <c r="K7" i="7"/>
  <c r="L7" i="7"/>
  <c r="M7" i="7"/>
  <c r="J8" i="7"/>
  <c r="K8" i="7"/>
  <c r="L8" i="7"/>
  <c r="M8" i="7"/>
  <c r="J9" i="7"/>
  <c r="K9" i="7"/>
  <c r="L9" i="7"/>
  <c r="M9" i="7"/>
  <c r="J10" i="7"/>
  <c r="K10" i="7"/>
  <c r="L10" i="7"/>
  <c r="M10" i="7"/>
  <c r="J24" i="7" a="1"/>
  <c r="J24" i="7" s="1"/>
  <c r="J17" i="7" a="1"/>
  <c r="J17" i="7" s="1"/>
  <c r="M28" i="7" l="1"/>
  <c r="K28" i="7"/>
  <c r="M27" i="7"/>
  <c r="K27" i="7"/>
  <c r="M26" i="7"/>
  <c r="K26" i="7"/>
  <c r="M25" i="7"/>
  <c r="K25" i="7"/>
  <c r="M24" i="7"/>
  <c r="K24" i="7"/>
  <c r="L28" i="7"/>
  <c r="J28" i="7"/>
  <c r="L27" i="7"/>
  <c r="J27" i="7"/>
  <c r="L26" i="7"/>
  <c r="J26" i="7"/>
  <c r="L25" i="7"/>
  <c r="J25" i="7"/>
  <c r="L24" i="7"/>
  <c r="M21" i="7"/>
  <c r="K21" i="7"/>
  <c r="M20" i="7"/>
  <c r="K20" i="7"/>
  <c r="M19" i="7"/>
  <c r="K19" i="7"/>
  <c r="M18" i="7"/>
  <c r="K18" i="7"/>
  <c r="M17" i="7"/>
  <c r="K17" i="7"/>
  <c r="L21" i="7"/>
  <c r="J21" i="7"/>
  <c r="L20" i="7"/>
  <c r="J20" i="7"/>
  <c r="L19" i="7"/>
  <c r="J19" i="7"/>
  <c r="L18" i="7"/>
  <c r="J18" i="7"/>
  <c r="L17" i="7"/>
  <c r="S14" i="6"/>
  <c r="L7" i="6" a="1"/>
  <c r="O7" i="6" s="1"/>
  <c r="L17" i="6"/>
  <c r="J13" i="6"/>
  <c r="I13" i="6"/>
  <c r="H13" i="6"/>
  <c r="G13" i="6"/>
  <c r="J12" i="6"/>
  <c r="I12" i="6"/>
  <c r="H12" i="6"/>
  <c r="G12" i="6"/>
  <c r="J11" i="6"/>
  <c r="I11" i="6"/>
  <c r="H11" i="6"/>
  <c r="G11" i="6"/>
  <c r="J10" i="6"/>
  <c r="I10" i="6"/>
  <c r="H10" i="6"/>
  <c r="G10" i="6"/>
  <c r="J9" i="6"/>
  <c r="I9" i="6"/>
  <c r="H9" i="6"/>
  <c r="G9" i="6"/>
  <c r="J8" i="6"/>
  <c r="I8" i="6"/>
  <c r="H8" i="6"/>
  <c r="G8" i="6"/>
  <c r="J7" i="6"/>
  <c r="I7" i="6"/>
  <c r="H7" i="6"/>
  <c r="G7" i="6"/>
  <c r="J6" i="6"/>
  <c r="I6" i="6"/>
  <c r="H6" i="6"/>
  <c r="G6" i="6"/>
  <c r="P14" i="5"/>
  <c r="Q14" i="5"/>
  <c r="R14" i="5"/>
  <c r="L7" i="5" a="1"/>
  <c r="O7" i="5" s="1"/>
  <c r="L19" i="5"/>
  <c r="L18" i="5"/>
  <c r="L17" i="5"/>
  <c r="J13" i="5"/>
  <c r="I13" i="5"/>
  <c r="H13" i="5"/>
  <c r="G13" i="5"/>
  <c r="J12" i="5"/>
  <c r="I12" i="5"/>
  <c r="H12" i="5"/>
  <c r="G12" i="5"/>
  <c r="J11" i="5"/>
  <c r="I11" i="5"/>
  <c r="H11" i="5"/>
  <c r="G11" i="5"/>
  <c r="J10" i="5"/>
  <c r="I10" i="5"/>
  <c r="H10" i="5"/>
  <c r="G10" i="5"/>
  <c r="J9" i="5"/>
  <c r="I9" i="5"/>
  <c r="H9" i="5"/>
  <c r="G9" i="5"/>
  <c r="J8" i="5"/>
  <c r="I8" i="5"/>
  <c r="H8" i="5"/>
  <c r="G8" i="5"/>
  <c r="J7" i="5"/>
  <c r="I7" i="5"/>
  <c r="H7" i="5"/>
  <c r="G7" i="5"/>
  <c r="J6" i="5"/>
  <c r="I6" i="5"/>
  <c r="H6" i="5"/>
  <c r="G6" i="5"/>
  <c r="J19" i="1"/>
  <c r="J18" i="1"/>
  <c r="J17" i="1"/>
  <c r="I19" i="1"/>
  <c r="I18" i="1"/>
  <c r="I17" i="1"/>
  <c r="J7" i="1" a="1"/>
  <c r="M7" i="1" s="1"/>
  <c r="R11" i="6" l="1"/>
  <c r="N11" i="6"/>
  <c r="R10" i="6"/>
  <c r="N10" i="6"/>
  <c r="R9" i="6"/>
  <c r="N9" i="6"/>
  <c r="R8" i="6"/>
  <c r="N8" i="6"/>
  <c r="R7" i="6"/>
  <c r="N7" i="6"/>
  <c r="Q11" i="6"/>
  <c r="M11" i="6"/>
  <c r="Q10" i="6"/>
  <c r="M10" i="6"/>
  <c r="Q9" i="6"/>
  <c r="M9" i="6"/>
  <c r="Q8" i="6"/>
  <c r="M8" i="6"/>
  <c r="Q7" i="6"/>
  <c r="Q14" i="6" s="1"/>
  <c r="M7" i="6"/>
  <c r="P11" i="6"/>
  <c r="L11" i="6"/>
  <c r="P10" i="6"/>
  <c r="L10" i="6"/>
  <c r="P9" i="6"/>
  <c r="L9" i="6"/>
  <c r="P8" i="6"/>
  <c r="P14" i="6" s="1"/>
  <c r="L8" i="6"/>
  <c r="P7" i="6"/>
  <c r="L7" i="6"/>
  <c r="S11" i="6"/>
  <c r="O11" i="6"/>
  <c r="S10" i="6"/>
  <c r="O10" i="6"/>
  <c r="S9" i="6"/>
  <c r="O9" i="6"/>
  <c r="S8" i="6"/>
  <c r="O8" i="6"/>
  <c r="O14" i="6" s="1"/>
  <c r="S7" i="6"/>
  <c r="N14" i="6"/>
  <c r="R11" i="5"/>
  <c r="N11" i="5"/>
  <c r="Q10" i="5"/>
  <c r="M10" i="5"/>
  <c r="P9" i="5"/>
  <c r="L9" i="5"/>
  <c r="O8" i="5"/>
  <c r="R7" i="5"/>
  <c r="N7" i="5"/>
  <c r="Q11" i="5"/>
  <c r="M11" i="5"/>
  <c r="P10" i="5"/>
  <c r="L10" i="5"/>
  <c r="O9" i="5"/>
  <c r="R8" i="5"/>
  <c r="N8" i="5"/>
  <c r="Q7" i="5"/>
  <c r="M7" i="5"/>
  <c r="P11" i="5"/>
  <c r="L11" i="5"/>
  <c r="O10" i="5"/>
  <c r="R9" i="5"/>
  <c r="N9" i="5"/>
  <c r="Q8" i="5"/>
  <c r="M8" i="5"/>
  <c r="P7" i="5"/>
  <c r="L7" i="5"/>
  <c r="O11" i="5"/>
  <c r="R10" i="5"/>
  <c r="N10" i="5"/>
  <c r="Q9" i="5"/>
  <c r="M9" i="5"/>
  <c r="P8" i="5"/>
  <c r="L8" i="5"/>
  <c r="L14" i="5" s="1"/>
  <c r="O14" i="5"/>
  <c r="N14" i="5"/>
  <c r="M14" i="1"/>
  <c r="L11" i="1"/>
  <c r="L10" i="1"/>
  <c r="L9" i="1"/>
  <c r="L8" i="1"/>
  <c r="L7" i="1"/>
  <c r="L14" i="1" s="1"/>
  <c r="K11" i="1"/>
  <c r="K10" i="1"/>
  <c r="K9" i="1"/>
  <c r="K8" i="1"/>
  <c r="K7" i="1"/>
  <c r="J11" i="1"/>
  <c r="J10" i="1"/>
  <c r="J9" i="1"/>
  <c r="J8" i="1"/>
  <c r="J7" i="1"/>
  <c r="J14" i="1" s="1"/>
  <c r="M11" i="1"/>
  <c r="M10" i="1"/>
  <c r="M9" i="1"/>
  <c r="M8" i="1"/>
  <c r="M14" i="6" l="1"/>
  <c r="L14" i="6"/>
  <c r="R14" i="6"/>
  <c r="M14" i="5"/>
  <c r="K14" i="1"/>
</calcChain>
</file>

<file path=xl/sharedStrings.xml><?xml version="1.0" encoding="utf-8"?>
<sst xmlns="http://schemas.openxmlformats.org/spreadsheetml/2006/main" count="178" uniqueCount="46">
  <si>
    <t>Box, Hunter, and Hunter, Statistics for Experimenters, John Wiley &amp; Sons (1978).</t>
  </si>
  <si>
    <t>Run</t>
  </si>
  <si>
    <t>Conc. (%)</t>
  </si>
  <si>
    <t>Catalyst Type</t>
  </si>
  <si>
    <t>Temp (C)</t>
  </si>
  <si>
    <t>Note the use of an indicator variable for the catagorical data "Catalyst Type"</t>
  </si>
  <si>
    <t>Yield</t>
  </si>
  <si>
    <t>Factorial Design, page 308:  Yield as a function of temperate, catalyst type, and catalyst concentration</t>
  </si>
  <si>
    <t>Yield (%)</t>
  </si>
  <si>
    <t>Legend</t>
  </si>
  <si>
    <t>b1</t>
  </si>
  <si>
    <t>b0</t>
  </si>
  <si>
    <t>se-b1</t>
  </si>
  <si>
    <t>se-b0</t>
  </si>
  <si>
    <t>R2</t>
  </si>
  <si>
    <t>sey</t>
  </si>
  <si>
    <t>F-overall</t>
  </si>
  <si>
    <t>df</t>
  </si>
  <si>
    <t>ssreg</t>
  </si>
  <si>
    <t>ssresid</t>
  </si>
  <si>
    <t>b3</t>
  </si>
  <si>
    <t>se-b3</t>
  </si>
  <si>
    <t>b2</t>
  </si>
  <si>
    <t>se-b2</t>
  </si>
  <si>
    <t>t =</t>
  </si>
  <si>
    <t>Temp</t>
  </si>
  <si>
    <t>Conc.</t>
  </si>
  <si>
    <t>Type</t>
  </si>
  <si>
    <t>Intercept</t>
  </si>
  <si>
    <t>Main Effects</t>
  </si>
  <si>
    <t>Temperature</t>
  </si>
  <si>
    <t>Concentration</t>
  </si>
  <si>
    <t>Slope</t>
  </si>
  <si>
    <t>LINEST - model with no interactions</t>
  </si>
  <si>
    <t>TxC</t>
  </si>
  <si>
    <t>TxK</t>
  </si>
  <si>
    <t>Catalyst Type K</t>
  </si>
  <si>
    <t>CxK</t>
  </si>
  <si>
    <t>Interaction Effects</t>
  </si>
  <si>
    <t>TxCxK</t>
  </si>
  <si>
    <t>Conc</t>
  </si>
  <si>
    <t>Catalyst</t>
  </si>
  <si>
    <t>LINEST - model with main and 2-factor interactions</t>
  </si>
  <si>
    <t>Half-factorial #1</t>
  </si>
  <si>
    <t>Half-factorial #2</t>
  </si>
  <si>
    <t>Full Factorial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</si>
</sst>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/>
    <xf numFmtId="0" fontId="3" fillId="0" borderId="0" xfId="0" applyFont="1"/>
    <xf numFmtId="0" fontId="0" fillId="0" borderId="0" xfId="0" applyAlignment="1">
      <alignment horizontal="right"/>
    </xf>
    <xf numFmtId="0" fontId="2" fillId="0" borderId="0" xfId="0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selection activeCell="B5" sqref="B5:F13"/>
    </sheetView>
  </sheetViews>
  <sheetFormatPr defaultRowHeight="15" x14ac:dyDescent="0.25"/>
  <cols>
    <col min="5" max="5" width="9.85546875" customWidth="1"/>
    <col min="6" max="6" width="13" customWidth="1"/>
  </cols>
  <sheetData>
    <row r="1" spans="1:17" x14ac:dyDescent="0.25">
      <c r="A1" t="s">
        <v>0</v>
      </c>
    </row>
    <row r="3" spans="1:17" x14ac:dyDescent="0.25">
      <c r="B3" t="s">
        <v>7</v>
      </c>
    </row>
    <row r="4" spans="1:17" x14ac:dyDescent="0.25">
      <c r="B4" t="s">
        <v>5</v>
      </c>
    </row>
    <row r="5" spans="1:17" x14ac:dyDescent="0.25">
      <c r="B5" s="2" t="s">
        <v>1</v>
      </c>
      <c r="C5" s="2" t="s">
        <v>8</v>
      </c>
      <c r="D5" s="2" t="s">
        <v>4</v>
      </c>
      <c r="E5" s="2" t="s">
        <v>2</v>
      </c>
      <c r="F5" s="2" t="s">
        <v>3</v>
      </c>
    </row>
    <row r="6" spans="1:17" x14ac:dyDescent="0.25">
      <c r="B6">
        <v>1</v>
      </c>
      <c r="C6">
        <v>60</v>
      </c>
      <c r="D6">
        <v>160</v>
      </c>
      <c r="E6">
        <v>20</v>
      </c>
      <c r="F6">
        <v>0</v>
      </c>
      <c r="J6" s="1" t="s">
        <v>33</v>
      </c>
      <c r="N6" s="3" t="s">
        <v>9</v>
      </c>
      <c r="O6" s="4"/>
    </row>
    <row r="7" spans="1:17" x14ac:dyDescent="0.25">
      <c r="B7">
        <v>2</v>
      </c>
      <c r="C7">
        <v>72</v>
      </c>
      <c r="D7">
        <v>180</v>
      </c>
      <c r="E7">
        <v>20</v>
      </c>
      <c r="F7">
        <v>0</v>
      </c>
      <c r="J7">
        <f t="array" ref="J7:M11">LINEST(C6:C13,D6:F13,TRUE,TRUE)</f>
        <v>1.4999999999999998</v>
      </c>
      <c r="K7">
        <v>-0.25</v>
      </c>
      <c r="L7">
        <v>1.1499999999999999</v>
      </c>
      <c r="M7">
        <v>-124.49999999999997</v>
      </c>
      <c r="N7" s="4" t="s">
        <v>20</v>
      </c>
      <c r="O7" s="4" t="s">
        <v>22</v>
      </c>
      <c r="P7" s="4" t="s">
        <v>10</v>
      </c>
      <c r="Q7" s="4" t="s">
        <v>11</v>
      </c>
    </row>
    <row r="8" spans="1:17" x14ac:dyDescent="0.25">
      <c r="B8">
        <v>3</v>
      </c>
      <c r="C8">
        <v>54</v>
      </c>
      <c r="D8">
        <v>160</v>
      </c>
      <c r="E8">
        <v>40</v>
      </c>
      <c r="F8">
        <v>0</v>
      </c>
      <c r="J8">
        <v>5.0621141828291467</v>
      </c>
      <c r="K8">
        <v>0.25310570914145736</v>
      </c>
      <c r="L8">
        <v>0.2531057091414573</v>
      </c>
      <c r="M8">
        <v>43.83919479187545</v>
      </c>
      <c r="N8" s="4" t="s">
        <v>21</v>
      </c>
      <c r="O8" s="4" t="s">
        <v>23</v>
      </c>
      <c r="P8" s="4" t="s">
        <v>12</v>
      </c>
      <c r="Q8" s="4" t="s">
        <v>13</v>
      </c>
    </row>
    <row r="9" spans="1:17" x14ac:dyDescent="0.25">
      <c r="B9">
        <v>4</v>
      </c>
      <c r="C9">
        <v>68</v>
      </c>
      <c r="D9">
        <v>180</v>
      </c>
      <c r="E9">
        <v>40</v>
      </c>
      <c r="F9">
        <v>0</v>
      </c>
      <c r="J9">
        <v>0.84440227703984816</v>
      </c>
      <c r="K9">
        <v>7.1589105316381758</v>
      </c>
      <c r="L9" t="e">
        <v>#N/A</v>
      </c>
      <c r="M9" t="e">
        <v>#N/A</v>
      </c>
      <c r="N9" s="4" t="s">
        <v>14</v>
      </c>
      <c r="O9" s="4" t="s">
        <v>15</v>
      </c>
    </row>
    <row r="10" spans="1:17" x14ac:dyDescent="0.25">
      <c r="B10">
        <v>5</v>
      </c>
      <c r="C10">
        <v>52</v>
      </c>
      <c r="D10">
        <v>160</v>
      </c>
      <c r="E10">
        <v>20</v>
      </c>
      <c r="F10">
        <v>1</v>
      </c>
      <c r="J10">
        <v>7.2357723577235777</v>
      </c>
      <c r="K10">
        <v>4</v>
      </c>
      <c r="L10" t="e">
        <v>#N/A</v>
      </c>
      <c r="M10" t="e">
        <v>#N/A</v>
      </c>
      <c r="N10" s="4" t="s">
        <v>16</v>
      </c>
      <c r="O10" s="4" t="s">
        <v>17</v>
      </c>
    </row>
    <row r="11" spans="1:17" x14ac:dyDescent="0.25">
      <c r="B11">
        <v>6</v>
      </c>
      <c r="C11">
        <v>83</v>
      </c>
      <c r="D11">
        <v>180</v>
      </c>
      <c r="E11">
        <v>20</v>
      </c>
      <c r="F11">
        <v>1</v>
      </c>
      <c r="J11">
        <v>1112.5</v>
      </c>
      <c r="K11">
        <v>204.99999999999997</v>
      </c>
      <c r="L11" t="e">
        <v>#N/A</v>
      </c>
      <c r="M11" t="e">
        <v>#N/A</v>
      </c>
      <c r="N11" s="4" t="s">
        <v>18</v>
      </c>
      <c r="O11" s="4" t="s">
        <v>19</v>
      </c>
    </row>
    <row r="12" spans="1:17" x14ac:dyDescent="0.25">
      <c r="B12">
        <v>7</v>
      </c>
      <c r="C12">
        <v>45</v>
      </c>
      <c r="D12">
        <v>160</v>
      </c>
      <c r="E12">
        <v>40</v>
      </c>
      <c r="F12">
        <v>1</v>
      </c>
    </row>
    <row r="13" spans="1:17" x14ac:dyDescent="0.25">
      <c r="B13">
        <v>8</v>
      </c>
      <c r="C13">
        <v>80</v>
      </c>
      <c r="D13">
        <v>180</v>
      </c>
      <c r="E13">
        <v>40</v>
      </c>
      <c r="F13">
        <v>1</v>
      </c>
      <c r="J13" s="2" t="s">
        <v>27</v>
      </c>
      <c r="K13" s="2" t="s">
        <v>26</v>
      </c>
      <c r="L13" s="2" t="s">
        <v>25</v>
      </c>
      <c r="M13" s="2" t="s">
        <v>28</v>
      </c>
    </row>
    <row r="14" spans="1:17" x14ac:dyDescent="0.25">
      <c r="I14" s="5" t="s">
        <v>24</v>
      </c>
      <c r="J14">
        <f>J7/J8</f>
        <v>0.29631887899487686</v>
      </c>
      <c r="K14">
        <f t="shared" ref="K14:M14" si="0">K7/K8</f>
        <v>-0.98772959664958948</v>
      </c>
      <c r="L14">
        <f t="shared" si="0"/>
        <v>4.5435561445881127</v>
      </c>
      <c r="M14">
        <f t="shared" si="0"/>
        <v>-2.839924423590761</v>
      </c>
    </row>
    <row r="16" spans="1:17" x14ac:dyDescent="0.25">
      <c r="H16" s="6" t="s">
        <v>29</v>
      </c>
      <c r="I16" s="2" t="s">
        <v>6</v>
      </c>
      <c r="J16" s="2" t="s">
        <v>32</v>
      </c>
    </row>
    <row r="17" spans="8:10" x14ac:dyDescent="0.25">
      <c r="H17" s="5" t="s">
        <v>30</v>
      </c>
      <c r="I17">
        <f>(C7+C9+C11+C13)/4 - (C6+C8+C10+C12)/4</f>
        <v>23</v>
      </c>
      <c r="J17">
        <f>I17/20</f>
        <v>1.1499999999999999</v>
      </c>
    </row>
    <row r="18" spans="8:10" x14ac:dyDescent="0.25">
      <c r="H18" s="5" t="s">
        <v>31</v>
      </c>
      <c r="I18">
        <f>(C8+C9+C12+C13)/4 - (C6+C7+C10+C11)/4</f>
        <v>-5</v>
      </c>
      <c r="J18">
        <f>I18/20</f>
        <v>-0.25</v>
      </c>
    </row>
    <row r="19" spans="8:10" x14ac:dyDescent="0.25">
      <c r="H19" s="5" t="s">
        <v>3</v>
      </c>
      <c r="I19">
        <f>(C10+C11+C12+C13)/4 - (C6+C7+C8+C9)/4</f>
        <v>1.5</v>
      </c>
      <c r="J19">
        <f>I19/1</f>
        <v>1.5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9"/>
  <sheetViews>
    <sheetView workbookViewId="0">
      <selection activeCell="L7" sqref="L7"/>
    </sheetView>
  </sheetViews>
  <sheetFormatPr defaultRowHeight="15" x14ac:dyDescent="0.25"/>
  <cols>
    <col min="5" max="5" width="9.85546875" customWidth="1"/>
    <col min="6" max="6" width="14.5703125" customWidth="1"/>
    <col min="12" max="12" width="12.7109375" bestFit="1" customWidth="1"/>
  </cols>
  <sheetData>
    <row r="1" spans="1:20" x14ac:dyDescent="0.25">
      <c r="A1" t="s">
        <v>0</v>
      </c>
    </row>
    <row r="3" spans="1:20" x14ac:dyDescent="0.25">
      <c r="B3" t="s">
        <v>7</v>
      </c>
    </row>
    <row r="4" spans="1:20" x14ac:dyDescent="0.25">
      <c r="B4" t="s">
        <v>5</v>
      </c>
    </row>
    <row r="5" spans="1:20" x14ac:dyDescent="0.25">
      <c r="B5" s="2" t="s">
        <v>1</v>
      </c>
      <c r="C5" s="2" t="s">
        <v>8</v>
      </c>
      <c r="D5" s="2" t="s">
        <v>4</v>
      </c>
      <c r="E5" s="2" t="s">
        <v>2</v>
      </c>
      <c r="F5" s="2" t="s">
        <v>36</v>
      </c>
      <c r="G5" s="2" t="s">
        <v>34</v>
      </c>
      <c r="H5" s="2" t="s">
        <v>35</v>
      </c>
      <c r="I5" s="2" t="s">
        <v>37</v>
      </c>
      <c r="J5" s="2" t="s">
        <v>39</v>
      </c>
    </row>
    <row r="6" spans="1:20" x14ac:dyDescent="0.25">
      <c r="B6">
        <v>1</v>
      </c>
      <c r="C6">
        <v>60</v>
      </c>
      <c r="D6">
        <v>160</v>
      </c>
      <c r="E6">
        <v>20</v>
      </c>
      <c r="F6">
        <v>0</v>
      </c>
      <c r="G6">
        <f>D6*E6</f>
        <v>3200</v>
      </c>
      <c r="H6">
        <f>D6*F6</f>
        <v>0</v>
      </c>
      <c r="I6">
        <f>E6*F6</f>
        <v>0</v>
      </c>
      <c r="J6">
        <f>D6*E6*F6</f>
        <v>0</v>
      </c>
      <c r="L6" s="1" t="s">
        <v>42</v>
      </c>
      <c r="S6" s="3" t="s">
        <v>9</v>
      </c>
      <c r="T6" s="4"/>
    </row>
    <row r="7" spans="1:20" x14ac:dyDescent="0.25">
      <c r="B7">
        <v>2</v>
      </c>
      <c r="C7">
        <v>72</v>
      </c>
      <c r="D7">
        <v>180</v>
      </c>
      <c r="E7">
        <v>20</v>
      </c>
      <c r="F7">
        <v>0</v>
      </c>
      <c r="G7">
        <f t="shared" ref="G7:G13" si="0">D7*E7</f>
        <v>3600</v>
      </c>
      <c r="H7">
        <f t="shared" ref="H7:H13" si="1">D7*F7</f>
        <v>0</v>
      </c>
      <c r="I7">
        <f t="shared" ref="I7:I13" si="2">E7*F7</f>
        <v>0</v>
      </c>
      <c r="J7">
        <f t="shared" ref="J7:J13" si="3">D7*E7*F7</f>
        <v>0</v>
      </c>
      <c r="L7">
        <f t="array" ref="L7:R11">LINEST(C6:C13,D6:I13,TRUE,TRUE)</f>
        <v>-7.1010313649366954E-16</v>
      </c>
      <c r="M7">
        <v>0.99999999999999989</v>
      </c>
      <c r="N7">
        <v>7.4999999999998696E-3</v>
      </c>
      <c r="O7">
        <v>-168.49999999999997</v>
      </c>
      <c r="P7">
        <v>-1.5249999999999779</v>
      </c>
      <c r="Q7">
        <v>0.42500000000000426</v>
      </c>
      <c r="R7">
        <v>-1.2500000000006999</v>
      </c>
      <c r="S7" s="4" t="s">
        <v>20</v>
      </c>
      <c r="T7" s="4" t="s">
        <v>22</v>
      </c>
    </row>
    <row r="8" spans="1:20" x14ac:dyDescent="0.25">
      <c r="B8">
        <v>3</v>
      </c>
      <c r="C8">
        <v>54</v>
      </c>
      <c r="D8">
        <v>160</v>
      </c>
      <c r="E8">
        <v>40</v>
      </c>
      <c r="F8">
        <v>0</v>
      </c>
      <c r="G8">
        <f t="shared" si="0"/>
        <v>6400</v>
      </c>
      <c r="H8">
        <f t="shared" si="1"/>
        <v>0</v>
      </c>
      <c r="I8">
        <f t="shared" si="2"/>
        <v>0</v>
      </c>
      <c r="J8">
        <f t="shared" si="3"/>
        <v>0</v>
      </c>
      <c r="L8">
        <v>5.0000000000001134E-2</v>
      </c>
      <c r="M8">
        <v>5.0000000000001169E-2</v>
      </c>
      <c r="N8">
        <v>2.5000000000000586E-3</v>
      </c>
      <c r="O8">
        <v>8.6458082328954919</v>
      </c>
      <c r="P8">
        <v>0.4264680527308094</v>
      </c>
      <c r="Q8">
        <v>8.2915619758886894E-2</v>
      </c>
      <c r="R8">
        <v>14.139925742379589</v>
      </c>
      <c r="S8" s="4" t="s">
        <v>21</v>
      </c>
      <c r="T8" s="4" t="s">
        <v>23</v>
      </c>
    </row>
    <row r="9" spans="1:20" x14ac:dyDescent="0.25">
      <c r="B9">
        <v>4</v>
      </c>
      <c r="C9">
        <v>68</v>
      </c>
      <c r="D9">
        <v>180</v>
      </c>
      <c r="E9">
        <v>40</v>
      </c>
      <c r="F9">
        <v>0</v>
      </c>
      <c r="G9">
        <f t="shared" si="0"/>
        <v>7200</v>
      </c>
      <c r="H9">
        <f t="shared" si="1"/>
        <v>0</v>
      </c>
      <c r="I9">
        <f t="shared" si="2"/>
        <v>0</v>
      </c>
      <c r="J9">
        <f t="shared" si="3"/>
        <v>0</v>
      </c>
      <c r="L9">
        <v>0.99962049335863379</v>
      </c>
      <c r="M9">
        <v>0.70710678118656389</v>
      </c>
      <c r="N9" t="e">
        <v>#N/A</v>
      </c>
      <c r="O9" t="e">
        <v>#N/A</v>
      </c>
      <c r="P9" t="e">
        <v>#N/A</v>
      </c>
      <c r="Q9" t="e">
        <v>#N/A</v>
      </c>
      <c r="R9" t="e">
        <v>#N/A</v>
      </c>
      <c r="S9" s="4" t="s">
        <v>14</v>
      </c>
      <c r="T9" s="4" t="s">
        <v>15</v>
      </c>
    </row>
    <row r="10" spans="1:20" x14ac:dyDescent="0.25">
      <c r="B10">
        <v>5</v>
      </c>
      <c r="C10">
        <v>52</v>
      </c>
      <c r="D10">
        <v>160</v>
      </c>
      <c r="E10">
        <v>20</v>
      </c>
      <c r="F10">
        <v>1</v>
      </c>
      <c r="G10">
        <f t="shared" si="0"/>
        <v>3200</v>
      </c>
      <c r="H10">
        <f t="shared" si="1"/>
        <v>160</v>
      </c>
      <c r="I10">
        <f t="shared" si="2"/>
        <v>20</v>
      </c>
      <c r="J10">
        <f t="shared" si="3"/>
        <v>3200</v>
      </c>
      <c r="L10">
        <v>438.99999999997965</v>
      </c>
      <c r="M10">
        <v>1</v>
      </c>
      <c r="N10" t="e">
        <v>#N/A</v>
      </c>
      <c r="O10" t="e">
        <v>#N/A</v>
      </c>
      <c r="P10" t="e">
        <v>#N/A</v>
      </c>
      <c r="Q10" t="e">
        <v>#N/A</v>
      </c>
      <c r="R10" t="e">
        <v>#N/A</v>
      </c>
      <c r="S10" s="4" t="s">
        <v>16</v>
      </c>
      <c r="T10" s="4" t="s">
        <v>17</v>
      </c>
    </row>
    <row r="11" spans="1:20" x14ac:dyDescent="0.25">
      <c r="B11">
        <v>6</v>
      </c>
      <c r="C11">
        <v>83</v>
      </c>
      <c r="D11">
        <v>180</v>
      </c>
      <c r="E11">
        <v>20</v>
      </c>
      <c r="F11">
        <v>1</v>
      </c>
      <c r="G11">
        <f t="shared" si="0"/>
        <v>3600</v>
      </c>
      <c r="H11">
        <f t="shared" si="1"/>
        <v>180</v>
      </c>
      <c r="I11">
        <f t="shared" si="2"/>
        <v>20</v>
      </c>
      <c r="J11">
        <f t="shared" si="3"/>
        <v>3600</v>
      </c>
      <c r="L11">
        <v>1317</v>
      </c>
      <c r="M11">
        <v>0.5000000000000232</v>
      </c>
      <c r="N11" t="e">
        <v>#N/A</v>
      </c>
      <c r="O11" t="e">
        <v>#N/A</v>
      </c>
      <c r="P11" t="e">
        <v>#N/A</v>
      </c>
      <c r="Q11" t="e">
        <v>#N/A</v>
      </c>
      <c r="R11" t="e">
        <v>#N/A</v>
      </c>
      <c r="S11" s="4" t="s">
        <v>18</v>
      </c>
      <c r="T11" s="4" t="s">
        <v>19</v>
      </c>
    </row>
    <row r="12" spans="1:20" x14ac:dyDescent="0.25">
      <c r="B12">
        <v>7</v>
      </c>
      <c r="C12">
        <v>45</v>
      </c>
      <c r="D12">
        <v>160</v>
      </c>
      <c r="E12">
        <v>40</v>
      </c>
      <c r="F12">
        <v>1</v>
      </c>
      <c r="G12">
        <f t="shared" si="0"/>
        <v>6400</v>
      </c>
      <c r="H12">
        <f t="shared" si="1"/>
        <v>160</v>
      </c>
      <c r="I12">
        <f t="shared" si="2"/>
        <v>40</v>
      </c>
      <c r="J12">
        <f t="shared" si="3"/>
        <v>6400</v>
      </c>
    </row>
    <row r="13" spans="1:20" x14ac:dyDescent="0.25">
      <c r="B13">
        <v>8</v>
      </c>
      <c r="C13">
        <v>80</v>
      </c>
      <c r="D13">
        <v>180</v>
      </c>
      <c r="E13">
        <v>40</v>
      </c>
      <c r="F13">
        <v>1</v>
      </c>
      <c r="G13">
        <f t="shared" si="0"/>
        <v>7200</v>
      </c>
      <c r="H13">
        <f t="shared" si="1"/>
        <v>180</v>
      </c>
      <c r="I13">
        <f t="shared" si="2"/>
        <v>40</v>
      </c>
      <c r="J13">
        <f t="shared" si="3"/>
        <v>7200</v>
      </c>
      <c r="L13" s="2" t="s">
        <v>37</v>
      </c>
      <c r="M13" s="2" t="s">
        <v>35</v>
      </c>
      <c r="N13" s="2" t="s">
        <v>34</v>
      </c>
      <c r="O13" s="2" t="s">
        <v>41</v>
      </c>
      <c r="P13" s="2" t="s">
        <v>40</v>
      </c>
      <c r="Q13" s="2" t="s">
        <v>25</v>
      </c>
      <c r="R13" s="2" t="s">
        <v>28</v>
      </c>
    </row>
    <row r="14" spans="1:20" x14ac:dyDescent="0.25">
      <c r="K14" s="5" t="s">
        <v>24</v>
      </c>
      <c r="L14">
        <f>L7/L8</f>
        <v>-1.4202062729873069E-14</v>
      </c>
      <c r="M14">
        <f t="shared" ref="M14:R14" si="4">M7/M8</f>
        <v>19.999999999999531</v>
      </c>
      <c r="N14">
        <f t="shared" si="4"/>
        <v>2.9999999999998774</v>
      </c>
      <c r="O14">
        <f t="shared" si="4"/>
        <v>-19.489213207261841</v>
      </c>
      <c r="P14">
        <f t="shared" si="4"/>
        <v>-3.5758833287392155</v>
      </c>
      <c r="Q14">
        <f t="shared" si="4"/>
        <v>5.1256928578219156</v>
      </c>
      <c r="R14">
        <f t="shared" si="4"/>
        <v>-8.8402161565407145E-2</v>
      </c>
    </row>
    <row r="16" spans="1:20" x14ac:dyDescent="0.25">
      <c r="J16" s="6" t="s">
        <v>38</v>
      </c>
      <c r="K16" s="2" t="s">
        <v>6</v>
      </c>
      <c r="L16" s="2" t="s">
        <v>32</v>
      </c>
    </row>
    <row r="17" spans="10:12" x14ac:dyDescent="0.25">
      <c r="J17" s="5" t="s">
        <v>34</v>
      </c>
      <c r="K17">
        <v>3</v>
      </c>
      <c r="L17">
        <f>K17/20/20</f>
        <v>7.4999999999999997E-3</v>
      </c>
    </row>
    <row r="18" spans="10:12" x14ac:dyDescent="0.25">
      <c r="J18" s="5" t="s">
        <v>35</v>
      </c>
      <c r="K18">
        <v>20</v>
      </c>
      <c r="L18">
        <f>K18/20</f>
        <v>1</v>
      </c>
    </row>
    <row r="19" spans="10:12" x14ac:dyDescent="0.25">
      <c r="J19" s="5" t="s">
        <v>37</v>
      </c>
      <c r="K19">
        <v>0</v>
      </c>
      <c r="L19">
        <f>K19/1</f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9"/>
  <sheetViews>
    <sheetView workbookViewId="0">
      <selection activeCell="K18" sqref="K18"/>
    </sheetView>
  </sheetViews>
  <sheetFormatPr defaultRowHeight="15" x14ac:dyDescent="0.25"/>
  <cols>
    <col min="5" max="5" width="9.85546875" customWidth="1"/>
    <col min="6" max="6" width="14.5703125" customWidth="1"/>
    <col min="12" max="12" width="12.7109375" bestFit="1" customWidth="1"/>
    <col min="13" max="13" width="9.140625" customWidth="1"/>
  </cols>
  <sheetData>
    <row r="1" spans="1:21" x14ac:dyDescent="0.25">
      <c r="A1" t="s">
        <v>0</v>
      </c>
    </row>
    <row r="3" spans="1:21" x14ac:dyDescent="0.25">
      <c r="B3" t="s">
        <v>7</v>
      </c>
    </row>
    <row r="4" spans="1:21" x14ac:dyDescent="0.25">
      <c r="B4" t="s">
        <v>5</v>
      </c>
    </row>
    <row r="5" spans="1:21" x14ac:dyDescent="0.25">
      <c r="B5" s="2" t="s">
        <v>1</v>
      </c>
      <c r="C5" s="2" t="s">
        <v>8</v>
      </c>
      <c r="D5" s="2" t="s">
        <v>4</v>
      </c>
      <c r="E5" s="2" t="s">
        <v>2</v>
      </c>
      <c r="F5" s="2" t="s">
        <v>36</v>
      </c>
      <c r="G5" s="2" t="s">
        <v>34</v>
      </c>
      <c r="H5" s="2" t="s">
        <v>35</v>
      </c>
      <c r="I5" s="2" t="s">
        <v>37</v>
      </c>
      <c r="J5" s="2" t="s">
        <v>39</v>
      </c>
    </row>
    <row r="6" spans="1:21" x14ac:dyDescent="0.25">
      <c r="B6">
        <v>1</v>
      </c>
      <c r="C6">
        <v>60</v>
      </c>
      <c r="D6">
        <v>160</v>
      </c>
      <c r="E6">
        <v>20</v>
      </c>
      <c r="F6">
        <v>0</v>
      </c>
      <c r="G6">
        <f>D6*E6</f>
        <v>3200</v>
      </c>
      <c r="H6">
        <f>D6*F6</f>
        <v>0</v>
      </c>
      <c r="I6">
        <f>E6*F6</f>
        <v>0</v>
      </c>
      <c r="J6">
        <f>D6*E6*F6</f>
        <v>0</v>
      </c>
      <c r="L6" s="1" t="s">
        <v>42</v>
      </c>
      <c r="T6" s="3" t="s">
        <v>9</v>
      </c>
      <c r="U6" s="4"/>
    </row>
    <row r="7" spans="1:21" x14ac:dyDescent="0.25">
      <c r="B7">
        <v>2</v>
      </c>
      <c r="C7">
        <v>72</v>
      </c>
      <c r="D7">
        <v>180</v>
      </c>
      <c r="E7">
        <v>20</v>
      </c>
      <c r="F7">
        <v>0</v>
      </c>
      <c r="G7">
        <f t="shared" ref="G7:G13" si="0">D7*E7</f>
        <v>3600</v>
      </c>
      <c r="H7">
        <f t="shared" ref="H7:H13" si="1">D7*F7</f>
        <v>0</v>
      </c>
      <c r="I7">
        <f t="shared" ref="I7:I13" si="2">E7*F7</f>
        <v>0</v>
      </c>
      <c r="J7">
        <f t="shared" ref="J7:J13" si="3">D7*E7*F7</f>
        <v>0</v>
      </c>
      <c r="L7">
        <f t="array" ref="L7:S11">LINEST(C6:C13,D6:J13,TRUE,TRUE)</f>
        <v>5.0000000000000244E-3</v>
      </c>
      <c r="M7">
        <v>-0.85000000000000198</v>
      </c>
      <c r="N7">
        <v>0.84999999999999964</v>
      </c>
      <c r="O7">
        <v>4.9999999999999567E-3</v>
      </c>
      <c r="P7">
        <v>-143.00000000000003</v>
      </c>
      <c r="Q7">
        <v>-1.0999999999999945</v>
      </c>
      <c r="R7">
        <v>0.50000000000000033</v>
      </c>
      <c r="S7">
        <v>-13.999999999999982</v>
      </c>
      <c r="T7" s="4" t="s">
        <v>20</v>
      </c>
      <c r="U7" s="4" t="s">
        <v>22</v>
      </c>
    </row>
    <row r="8" spans="1:21" x14ac:dyDescent="0.25">
      <c r="B8">
        <v>3</v>
      </c>
      <c r="C8">
        <v>54</v>
      </c>
      <c r="D8">
        <v>160</v>
      </c>
      <c r="E8">
        <v>40</v>
      </c>
      <c r="F8">
        <v>0</v>
      </c>
      <c r="G8">
        <f t="shared" si="0"/>
        <v>6400</v>
      </c>
      <c r="H8">
        <f t="shared" si="1"/>
        <v>0</v>
      </c>
      <c r="I8">
        <f t="shared" si="2"/>
        <v>0</v>
      </c>
      <c r="J8">
        <f t="shared" si="3"/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 s="4" t="s">
        <v>21</v>
      </c>
      <c r="U8" s="4" t="s">
        <v>23</v>
      </c>
    </row>
    <row r="9" spans="1:21" x14ac:dyDescent="0.25">
      <c r="B9">
        <v>4</v>
      </c>
      <c r="C9">
        <v>68</v>
      </c>
      <c r="D9">
        <v>180</v>
      </c>
      <c r="E9">
        <v>40</v>
      </c>
      <c r="F9">
        <v>0</v>
      </c>
      <c r="G9">
        <f t="shared" si="0"/>
        <v>7200</v>
      </c>
      <c r="H9">
        <f t="shared" si="1"/>
        <v>0</v>
      </c>
      <c r="I9">
        <f t="shared" si="2"/>
        <v>0</v>
      </c>
      <c r="J9">
        <f t="shared" si="3"/>
        <v>0</v>
      </c>
      <c r="L9">
        <v>1</v>
      </c>
      <c r="M9">
        <v>0</v>
      </c>
      <c r="N9" t="e">
        <v>#N/A</v>
      </c>
      <c r="O9" t="e">
        <v>#N/A</v>
      </c>
      <c r="P9" t="e">
        <v>#N/A</v>
      </c>
      <c r="Q9" t="e">
        <v>#N/A</v>
      </c>
      <c r="R9" t="e">
        <v>#N/A</v>
      </c>
      <c r="S9" t="e">
        <v>#N/A</v>
      </c>
      <c r="T9" s="4" t="s">
        <v>14</v>
      </c>
      <c r="U9" s="4" t="s">
        <v>15</v>
      </c>
    </row>
    <row r="10" spans="1:21" x14ac:dyDescent="0.25">
      <c r="B10">
        <v>5</v>
      </c>
      <c r="C10">
        <v>52</v>
      </c>
      <c r="D10">
        <v>160</v>
      </c>
      <c r="E10">
        <v>20</v>
      </c>
      <c r="F10">
        <v>1</v>
      </c>
      <c r="G10">
        <f t="shared" si="0"/>
        <v>3200</v>
      </c>
      <c r="H10">
        <f t="shared" si="1"/>
        <v>160</v>
      </c>
      <c r="I10">
        <f t="shared" si="2"/>
        <v>20</v>
      </c>
      <c r="J10">
        <f t="shared" si="3"/>
        <v>3200</v>
      </c>
      <c r="L10" t="e">
        <v>#NUM!</v>
      </c>
      <c r="M10">
        <v>0</v>
      </c>
      <c r="N10" t="e">
        <v>#N/A</v>
      </c>
      <c r="O10" t="e">
        <v>#N/A</v>
      </c>
      <c r="P10" t="e">
        <v>#N/A</v>
      </c>
      <c r="Q10" t="e">
        <v>#N/A</v>
      </c>
      <c r="R10" t="e">
        <v>#N/A</v>
      </c>
      <c r="S10" t="e">
        <v>#N/A</v>
      </c>
      <c r="T10" s="4" t="s">
        <v>16</v>
      </c>
      <c r="U10" s="4" t="s">
        <v>17</v>
      </c>
    </row>
    <row r="11" spans="1:21" x14ac:dyDescent="0.25">
      <c r="B11">
        <v>6</v>
      </c>
      <c r="C11">
        <v>83</v>
      </c>
      <c r="D11">
        <v>180</v>
      </c>
      <c r="E11">
        <v>20</v>
      </c>
      <c r="F11">
        <v>1</v>
      </c>
      <c r="G11">
        <f t="shared" si="0"/>
        <v>3600</v>
      </c>
      <c r="H11">
        <f t="shared" si="1"/>
        <v>180</v>
      </c>
      <c r="I11">
        <f t="shared" si="2"/>
        <v>20</v>
      </c>
      <c r="J11">
        <f t="shared" si="3"/>
        <v>3600</v>
      </c>
      <c r="L11">
        <v>1317.5</v>
      </c>
      <c r="M11">
        <v>0</v>
      </c>
      <c r="N11" t="e">
        <v>#N/A</v>
      </c>
      <c r="O11" t="e">
        <v>#N/A</v>
      </c>
      <c r="P11" t="e">
        <v>#N/A</v>
      </c>
      <c r="Q11" t="e">
        <v>#N/A</v>
      </c>
      <c r="R11" t="e">
        <v>#N/A</v>
      </c>
      <c r="S11" t="e">
        <v>#N/A</v>
      </c>
      <c r="T11" s="4" t="s">
        <v>18</v>
      </c>
      <c r="U11" s="4" t="s">
        <v>19</v>
      </c>
    </row>
    <row r="12" spans="1:21" x14ac:dyDescent="0.25">
      <c r="B12">
        <v>7</v>
      </c>
      <c r="C12">
        <v>45</v>
      </c>
      <c r="D12">
        <v>160</v>
      </c>
      <c r="E12">
        <v>40</v>
      </c>
      <c r="F12">
        <v>1</v>
      </c>
      <c r="G12">
        <f t="shared" si="0"/>
        <v>6400</v>
      </c>
      <c r="H12">
        <f t="shared" si="1"/>
        <v>160</v>
      </c>
      <c r="I12">
        <f t="shared" si="2"/>
        <v>40</v>
      </c>
      <c r="J12">
        <f t="shared" si="3"/>
        <v>6400</v>
      </c>
    </row>
    <row r="13" spans="1:21" x14ac:dyDescent="0.25">
      <c r="B13">
        <v>8</v>
      </c>
      <c r="C13">
        <v>80</v>
      </c>
      <c r="D13">
        <v>180</v>
      </c>
      <c r="E13">
        <v>40</v>
      </c>
      <c r="F13">
        <v>1</v>
      </c>
      <c r="G13">
        <f t="shared" si="0"/>
        <v>7200</v>
      </c>
      <c r="H13">
        <f t="shared" si="1"/>
        <v>180</v>
      </c>
      <c r="I13">
        <f t="shared" si="2"/>
        <v>40</v>
      </c>
      <c r="J13">
        <f t="shared" si="3"/>
        <v>7200</v>
      </c>
      <c r="L13" s="2" t="s">
        <v>39</v>
      </c>
      <c r="M13" s="2" t="s">
        <v>37</v>
      </c>
      <c r="N13" s="2" t="s">
        <v>35</v>
      </c>
      <c r="O13" s="2" t="s">
        <v>34</v>
      </c>
      <c r="P13" s="2" t="s">
        <v>41</v>
      </c>
      <c r="Q13" s="2" t="s">
        <v>40</v>
      </c>
      <c r="R13" s="2" t="s">
        <v>25</v>
      </c>
      <c r="S13" s="2" t="s">
        <v>28</v>
      </c>
    </row>
    <row r="14" spans="1:21" x14ac:dyDescent="0.25">
      <c r="K14" s="5" t="s">
        <v>24</v>
      </c>
      <c r="L14" t="e">
        <f>L7/L8</f>
        <v>#DIV/0!</v>
      </c>
      <c r="M14" t="e">
        <f t="shared" ref="M14:S14" si="4">M7/M8</f>
        <v>#DIV/0!</v>
      </c>
      <c r="N14" t="e">
        <f t="shared" si="4"/>
        <v>#DIV/0!</v>
      </c>
      <c r="O14" t="e">
        <f t="shared" si="4"/>
        <v>#DIV/0!</v>
      </c>
      <c r="P14" t="e">
        <f t="shared" si="4"/>
        <v>#DIV/0!</v>
      </c>
      <c r="Q14" t="e">
        <f t="shared" si="4"/>
        <v>#DIV/0!</v>
      </c>
      <c r="R14" t="e">
        <f t="shared" si="4"/>
        <v>#DIV/0!</v>
      </c>
      <c r="S14" t="e">
        <f t="shared" si="4"/>
        <v>#DIV/0!</v>
      </c>
    </row>
    <row r="16" spans="1:21" x14ac:dyDescent="0.25">
      <c r="J16" s="6" t="s">
        <v>38</v>
      </c>
      <c r="K16" s="2" t="s">
        <v>6</v>
      </c>
      <c r="L16" s="2" t="s">
        <v>32</v>
      </c>
    </row>
    <row r="17" spans="10:12" x14ac:dyDescent="0.25">
      <c r="J17" s="5" t="s">
        <v>39</v>
      </c>
      <c r="K17">
        <v>2</v>
      </c>
      <c r="L17">
        <f>K17/20/20</f>
        <v>5.0000000000000001E-3</v>
      </c>
    </row>
    <row r="18" spans="10:12" x14ac:dyDescent="0.25">
      <c r="J18" s="5"/>
    </row>
    <row r="19" spans="10:12" x14ac:dyDescent="0.25">
      <c r="J19" s="5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tabSelected="1" workbookViewId="0">
      <selection activeCell="D29" sqref="D29"/>
    </sheetView>
  </sheetViews>
  <sheetFormatPr defaultRowHeight="15" x14ac:dyDescent="0.25"/>
  <cols>
    <col min="5" max="5" width="9.85546875" customWidth="1"/>
    <col min="6" max="6" width="13" customWidth="1"/>
    <col min="10" max="10" width="12.7109375" bestFit="1" customWidth="1"/>
  </cols>
  <sheetData>
    <row r="1" spans="1:17" x14ac:dyDescent="0.25">
      <c r="A1" t="s">
        <v>0</v>
      </c>
    </row>
    <row r="2" spans="1:17" x14ac:dyDescent="0.25">
      <c r="B2" t="s">
        <v>7</v>
      </c>
    </row>
    <row r="4" spans="1:17" x14ac:dyDescent="0.25">
      <c r="B4" s="7" t="s">
        <v>45</v>
      </c>
    </row>
    <row r="5" spans="1:17" x14ac:dyDescent="0.25">
      <c r="B5" s="2" t="s">
        <v>1</v>
      </c>
      <c r="C5" s="2" t="s">
        <v>8</v>
      </c>
      <c r="D5" s="2" t="s">
        <v>4</v>
      </c>
      <c r="E5" s="2" t="s">
        <v>2</v>
      </c>
      <c r="F5" s="2" t="s">
        <v>3</v>
      </c>
      <c r="J5" s="1" t="s">
        <v>33</v>
      </c>
      <c r="N5" s="3" t="s">
        <v>9</v>
      </c>
      <c r="O5" s="4"/>
    </row>
    <row r="6" spans="1:17" x14ac:dyDescent="0.25">
      <c r="B6">
        <v>1</v>
      </c>
      <c r="C6">
        <v>60</v>
      </c>
      <c r="D6">
        <v>160</v>
      </c>
      <c r="E6">
        <v>20</v>
      </c>
      <c r="F6">
        <v>0</v>
      </c>
      <c r="J6">
        <f t="array" ref="J6:M10">LINEST(C6:C13,D6:F13,TRUE,TRUE)</f>
        <v>1.4999999999999998</v>
      </c>
      <c r="K6">
        <v>-0.25</v>
      </c>
      <c r="L6">
        <v>1.1499999999999999</v>
      </c>
      <c r="M6">
        <v>-124.49999999999997</v>
      </c>
      <c r="N6" s="4" t="s">
        <v>20</v>
      </c>
      <c r="O6" s="4" t="s">
        <v>22</v>
      </c>
      <c r="P6" s="4" t="s">
        <v>10</v>
      </c>
      <c r="Q6" s="4" t="s">
        <v>11</v>
      </c>
    </row>
    <row r="7" spans="1:17" x14ac:dyDescent="0.25">
      <c r="B7">
        <v>2</v>
      </c>
      <c r="C7">
        <v>72</v>
      </c>
      <c r="D7">
        <v>180</v>
      </c>
      <c r="E7">
        <v>20</v>
      </c>
      <c r="F7">
        <v>0</v>
      </c>
      <c r="J7">
        <v>5.0621141828291467</v>
      </c>
      <c r="K7">
        <v>0.25310570914145736</v>
      </c>
      <c r="L7">
        <v>0.2531057091414573</v>
      </c>
      <c r="M7">
        <v>43.83919479187545</v>
      </c>
      <c r="N7" s="4" t="s">
        <v>21</v>
      </c>
      <c r="O7" s="4" t="s">
        <v>23</v>
      </c>
      <c r="P7" s="4" t="s">
        <v>12</v>
      </c>
      <c r="Q7" s="4" t="s">
        <v>13</v>
      </c>
    </row>
    <row r="8" spans="1:17" x14ac:dyDescent="0.25">
      <c r="B8">
        <v>3</v>
      </c>
      <c r="C8">
        <v>54</v>
      </c>
      <c r="D8">
        <v>160</v>
      </c>
      <c r="E8">
        <v>40</v>
      </c>
      <c r="F8">
        <v>0</v>
      </c>
      <c r="J8">
        <v>0.84440227703984816</v>
      </c>
      <c r="K8">
        <v>7.1589105316381758</v>
      </c>
      <c r="L8" t="e">
        <v>#N/A</v>
      </c>
      <c r="M8" t="e">
        <v>#N/A</v>
      </c>
      <c r="N8" s="4" t="s">
        <v>14</v>
      </c>
      <c r="O8" s="4" t="s">
        <v>15</v>
      </c>
    </row>
    <row r="9" spans="1:17" x14ac:dyDescent="0.25">
      <c r="B9">
        <v>4</v>
      </c>
      <c r="C9">
        <v>68</v>
      </c>
      <c r="D9">
        <v>180</v>
      </c>
      <c r="E9">
        <v>40</v>
      </c>
      <c r="F9">
        <v>0</v>
      </c>
      <c r="J9">
        <v>7.2357723577235777</v>
      </c>
      <c r="K9">
        <v>4</v>
      </c>
      <c r="L9" t="e">
        <v>#N/A</v>
      </c>
      <c r="M9" t="e">
        <v>#N/A</v>
      </c>
      <c r="N9" s="4" t="s">
        <v>16</v>
      </c>
      <c r="O9" s="4" t="s">
        <v>17</v>
      </c>
    </row>
    <row r="10" spans="1:17" x14ac:dyDescent="0.25">
      <c r="B10">
        <v>5</v>
      </c>
      <c r="C10">
        <v>52</v>
      </c>
      <c r="D10">
        <v>160</v>
      </c>
      <c r="E10">
        <v>20</v>
      </c>
      <c r="F10">
        <v>1</v>
      </c>
      <c r="J10">
        <v>1112.5</v>
      </c>
      <c r="K10">
        <v>204.99999999999997</v>
      </c>
      <c r="L10" t="e">
        <v>#N/A</v>
      </c>
      <c r="M10" t="e">
        <v>#N/A</v>
      </c>
      <c r="N10" s="4" t="s">
        <v>18</v>
      </c>
      <c r="O10" s="4" t="s">
        <v>19</v>
      </c>
    </row>
    <row r="11" spans="1:17" x14ac:dyDescent="0.25">
      <c r="B11">
        <v>6</v>
      </c>
      <c r="C11">
        <v>83</v>
      </c>
      <c r="D11">
        <v>180</v>
      </c>
      <c r="E11">
        <v>20</v>
      </c>
      <c r="F11">
        <v>1</v>
      </c>
    </row>
    <row r="12" spans="1:17" x14ac:dyDescent="0.25">
      <c r="B12">
        <v>7</v>
      </c>
      <c r="C12">
        <v>45</v>
      </c>
      <c r="D12">
        <v>160</v>
      </c>
      <c r="E12">
        <v>40</v>
      </c>
      <c r="F12">
        <v>1</v>
      </c>
    </row>
    <row r="13" spans="1:17" x14ac:dyDescent="0.25">
      <c r="B13">
        <v>8</v>
      </c>
      <c r="C13">
        <v>80</v>
      </c>
      <c r="D13">
        <v>180</v>
      </c>
      <c r="E13">
        <v>40</v>
      </c>
      <c r="F13">
        <v>1</v>
      </c>
    </row>
    <row r="15" spans="1:17" x14ac:dyDescent="0.25">
      <c r="B15" s="7" t="s">
        <v>43</v>
      </c>
    </row>
    <row r="16" spans="1:17" x14ac:dyDescent="0.25">
      <c r="B16" s="2" t="s">
        <v>1</v>
      </c>
      <c r="C16" s="2" t="s">
        <v>8</v>
      </c>
      <c r="D16" s="2" t="s">
        <v>4</v>
      </c>
      <c r="E16" s="2" t="s">
        <v>2</v>
      </c>
      <c r="F16" s="2" t="s">
        <v>3</v>
      </c>
      <c r="J16" s="1" t="s">
        <v>33</v>
      </c>
      <c r="N16" s="3" t="s">
        <v>9</v>
      </c>
      <c r="O16" s="4"/>
    </row>
    <row r="17" spans="2:17" x14ac:dyDescent="0.25">
      <c r="B17">
        <v>1</v>
      </c>
      <c r="C17">
        <v>60</v>
      </c>
      <c r="D17">
        <v>160</v>
      </c>
      <c r="E17">
        <v>20</v>
      </c>
      <c r="F17">
        <v>0</v>
      </c>
      <c r="J17">
        <f t="array" ref="J17:M21">LINEST(C17:C20,D17:F20,TRUE,TRUE)</f>
        <v>-1.7763568394002503E-15</v>
      </c>
      <c r="K17">
        <v>-0.75000000000000022</v>
      </c>
      <c r="L17">
        <v>1.1499999999999999</v>
      </c>
      <c r="M17">
        <v>-108.99999999999997</v>
      </c>
      <c r="N17" s="4" t="s">
        <v>20</v>
      </c>
      <c r="O17" s="4" t="s">
        <v>22</v>
      </c>
      <c r="P17" s="4" t="s">
        <v>10</v>
      </c>
      <c r="Q17" s="4" t="s">
        <v>11</v>
      </c>
    </row>
    <row r="18" spans="2:17" x14ac:dyDescent="0.25">
      <c r="B18">
        <v>4</v>
      </c>
      <c r="C18">
        <v>68</v>
      </c>
      <c r="D18">
        <v>180</v>
      </c>
      <c r="E18">
        <v>40</v>
      </c>
      <c r="F18">
        <v>0</v>
      </c>
      <c r="J18">
        <v>0</v>
      </c>
      <c r="K18">
        <v>0</v>
      </c>
      <c r="L18">
        <v>0</v>
      </c>
      <c r="M18">
        <v>0</v>
      </c>
      <c r="N18" s="4" t="s">
        <v>21</v>
      </c>
      <c r="O18" s="4" t="s">
        <v>23</v>
      </c>
      <c r="P18" s="4" t="s">
        <v>12</v>
      </c>
      <c r="Q18" s="4" t="s">
        <v>13</v>
      </c>
    </row>
    <row r="19" spans="2:17" x14ac:dyDescent="0.25">
      <c r="B19">
        <v>6</v>
      </c>
      <c r="C19">
        <v>83</v>
      </c>
      <c r="D19">
        <v>180</v>
      </c>
      <c r="E19">
        <v>20</v>
      </c>
      <c r="F19">
        <v>1</v>
      </c>
      <c r="J19">
        <v>1</v>
      </c>
      <c r="K19">
        <v>0</v>
      </c>
      <c r="L19" t="e">
        <v>#N/A</v>
      </c>
      <c r="M19" t="e">
        <v>#N/A</v>
      </c>
      <c r="N19" s="4" t="s">
        <v>14</v>
      </c>
      <c r="O19" s="4" t="s">
        <v>15</v>
      </c>
    </row>
    <row r="20" spans="2:17" x14ac:dyDescent="0.25">
      <c r="B20">
        <v>7</v>
      </c>
      <c r="C20">
        <v>45</v>
      </c>
      <c r="D20">
        <v>160</v>
      </c>
      <c r="E20">
        <v>40</v>
      </c>
      <c r="F20">
        <v>1</v>
      </c>
      <c r="J20" t="e">
        <v>#NUM!</v>
      </c>
      <c r="K20">
        <v>0</v>
      </c>
      <c r="L20" t="e">
        <v>#N/A</v>
      </c>
      <c r="M20" t="e">
        <v>#N/A</v>
      </c>
      <c r="N20" s="4" t="s">
        <v>16</v>
      </c>
      <c r="O20" s="4" t="s">
        <v>17</v>
      </c>
    </row>
    <row r="21" spans="2:17" x14ac:dyDescent="0.25">
      <c r="J21">
        <v>754</v>
      </c>
      <c r="K21">
        <v>0</v>
      </c>
      <c r="L21" t="e">
        <v>#N/A</v>
      </c>
      <c r="M21" t="e">
        <v>#N/A</v>
      </c>
      <c r="N21" s="4" t="s">
        <v>18</v>
      </c>
      <c r="O21" s="4" t="s">
        <v>19</v>
      </c>
    </row>
    <row r="22" spans="2:17" x14ac:dyDescent="0.25">
      <c r="B22" s="7" t="s">
        <v>44</v>
      </c>
    </row>
    <row r="23" spans="2:17" x14ac:dyDescent="0.25">
      <c r="B23" s="2" t="s">
        <v>1</v>
      </c>
      <c r="C23" s="2" t="s">
        <v>8</v>
      </c>
      <c r="D23" s="2" t="s">
        <v>4</v>
      </c>
      <c r="E23" s="2" t="s">
        <v>2</v>
      </c>
      <c r="F23" s="2" t="s">
        <v>3</v>
      </c>
      <c r="J23" s="1" t="s">
        <v>33</v>
      </c>
      <c r="N23" s="3" t="s">
        <v>9</v>
      </c>
      <c r="O23" s="4"/>
    </row>
    <row r="24" spans="2:17" x14ac:dyDescent="0.25">
      <c r="B24">
        <v>2</v>
      </c>
      <c r="C24">
        <v>72</v>
      </c>
      <c r="D24">
        <v>180</v>
      </c>
      <c r="E24">
        <v>20</v>
      </c>
      <c r="F24">
        <v>0</v>
      </c>
      <c r="I24" s="5"/>
      <c r="J24">
        <f t="array" ref="J24:M28">LINEST(C24:C27,D24:F27,TRUE,TRUE)</f>
        <v>2.9999999999999978</v>
      </c>
      <c r="K24">
        <v>0.25000000000000011</v>
      </c>
      <c r="L24">
        <v>1.1499999999999999</v>
      </c>
      <c r="M24">
        <v>-139.99999999999997</v>
      </c>
      <c r="N24" s="4" t="s">
        <v>20</v>
      </c>
      <c r="O24" s="4" t="s">
        <v>22</v>
      </c>
      <c r="P24" s="4" t="s">
        <v>10</v>
      </c>
      <c r="Q24" s="4" t="s">
        <v>11</v>
      </c>
    </row>
    <row r="25" spans="2:17" x14ac:dyDescent="0.25">
      <c r="B25">
        <v>3</v>
      </c>
      <c r="C25">
        <v>54</v>
      </c>
      <c r="D25">
        <v>160</v>
      </c>
      <c r="E25">
        <v>40</v>
      </c>
      <c r="F25">
        <v>0</v>
      </c>
      <c r="J25">
        <v>0</v>
      </c>
      <c r="K25">
        <v>0</v>
      </c>
      <c r="L25">
        <v>0</v>
      </c>
      <c r="M25">
        <v>0</v>
      </c>
      <c r="N25" s="4" t="s">
        <v>21</v>
      </c>
      <c r="O25" s="4" t="s">
        <v>23</v>
      </c>
      <c r="P25" s="4" t="s">
        <v>12</v>
      </c>
      <c r="Q25" s="4" t="s">
        <v>13</v>
      </c>
    </row>
    <row r="26" spans="2:17" x14ac:dyDescent="0.25">
      <c r="B26">
        <v>5</v>
      </c>
      <c r="C26">
        <v>52</v>
      </c>
      <c r="D26">
        <v>160</v>
      </c>
      <c r="E26">
        <v>20</v>
      </c>
      <c r="F26">
        <v>1</v>
      </c>
      <c r="H26" s="6"/>
      <c r="I26" s="2"/>
      <c r="J26">
        <v>1</v>
      </c>
      <c r="K26">
        <v>0</v>
      </c>
      <c r="L26" t="e">
        <v>#N/A</v>
      </c>
      <c r="M26" t="e">
        <v>#N/A</v>
      </c>
      <c r="N26" s="4" t="s">
        <v>14</v>
      </c>
      <c r="O26" s="4" t="s">
        <v>15</v>
      </c>
    </row>
    <row r="27" spans="2:17" x14ac:dyDescent="0.25">
      <c r="B27">
        <v>8</v>
      </c>
      <c r="C27">
        <v>80</v>
      </c>
      <c r="D27">
        <v>180</v>
      </c>
      <c r="E27">
        <v>40</v>
      </c>
      <c r="F27">
        <v>1</v>
      </c>
      <c r="H27" s="5"/>
      <c r="J27" t="e">
        <v>#NUM!</v>
      </c>
      <c r="K27">
        <v>0</v>
      </c>
      <c r="L27" t="e">
        <v>#N/A</v>
      </c>
      <c r="M27" t="e">
        <v>#N/A</v>
      </c>
      <c r="N27" s="4" t="s">
        <v>16</v>
      </c>
      <c r="O27" s="4" t="s">
        <v>17</v>
      </c>
    </row>
    <row r="28" spans="2:17" x14ac:dyDescent="0.25">
      <c r="H28" s="5"/>
      <c r="J28">
        <v>563</v>
      </c>
      <c r="K28">
        <v>0</v>
      </c>
      <c r="L28" t="e">
        <v>#N/A</v>
      </c>
      <c r="M28" t="e">
        <v>#N/A</v>
      </c>
      <c r="N28" s="4" t="s">
        <v>18</v>
      </c>
      <c r="O28" s="4" t="s">
        <v>19</v>
      </c>
    </row>
    <row r="29" spans="2:17" x14ac:dyDescent="0.25">
      <c r="H29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Main Effects</vt:lpstr>
      <vt:lpstr>2-factor interactions</vt:lpstr>
      <vt:lpstr>all interactions</vt:lpstr>
      <vt:lpstr>Fractional factorial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2014-11-21T17:14:09Z</dcterms:created>
  <dcterms:modified xsi:type="dcterms:W3CDTF">2014-11-24T14:28:42Z</dcterms:modified>
</cp:coreProperties>
</file>