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000" windowHeight="7740" activeTab="2"/>
  </bookViews>
  <sheets>
    <sheet name="Oxide Thickness" sheetId="6" r:id="rId1"/>
    <sheet name="Prob1" sheetId="7" r:id="rId2"/>
    <sheet name="Prob2" sheetId="9" r:id="rId3"/>
    <sheet name="Prob3" sheetId="10" r:id="rId4"/>
  </sheets>
  <calcPr calcId="145621"/>
</workbook>
</file>

<file path=xl/calcChain.xml><?xml version="1.0" encoding="utf-8"?>
<calcChain xmlns="http://schemas.openxmlformats.org/spreadsheetml/2006/main">
  <c r="AC24" i="9" l="1"/>
  <c r="AC25" i="9"/>
  <c r="AC26" i="9"/>
  <c r="AC27" i="9"/>
  <c r="AC28" i="9"/>
  <c r="AC29" i="9"/>
  <c r="AC30" i="9"/>
  <c r="AC31" i="9"/>
  <c r="AC32" i="9"/>
  <c r="AC33" i="9"/>
  <c r="AC34" i="9"/>
  <c r="AC35" i="9"/>
  <c r="AC36" i="9"/>
  <c r="AC37" i="9"/>
  <c r="AC23" i="9"/>
  <c r="AA36" i="9"/>
  <c r="AA37" i="9"/>
  <c r="AA23" i="9"/>
  <c r="Z38" i="9"/>
  <c r="Z39" i="9"/>
  <c r="AB37" i="9"/>
  <c r="AA6" i="9" a="1"/>
  <c r="AD6" i="9" s="1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7" i="9"/>
  <c r="AO10" i="9" l="1"/>
  <c r="AK10" i="9"/>
  <c r="AG10" i="9"/>
  <c r="AC10" i="9"/>
  <c r="AO9" i="9"/>
  <c r="AK9" i="9"/>
  <c r="AG9" i="9"/>
  <c r="AC9" i="9"/>
  <c r="AO8" i="9"/>
  <c r="AK8" i="9"/>
  <c r="AG8" i="9"/>
  <c r="AC8" i="9"/>
  <c r="AO7" i="9"/>
  <c r="AK7" i="9"/>
  <c r="AG7" i="9"/>
  <c r="AC7" i="9"/>
  <c r="AO6" i="9"/>
  <c r="AK6" i="9"/>
  <c r="AG6" i="9"/>
  <c r="AC6" i="9"/>
  <c r="AN10" i="9"/>
  <c r="AJ10" i="9"/>
  <c r="AF10" i="9"/>
  <c r="AB10" i="9"/>
  <c r="AN9" i="9"/>
  <c r="AJ9" i="9"/>
  <c r="AF9" i="9"/>
  <c r="AB9" i="9"/>
  <c r="AN8" i="9"/>
  <c r="AJ8" i="9"/>
  <c r="AF8" i="9"/>
  <c r="AB8" i="9"/>
  <c r="AN7" i="9"/>
  <c r="AJ7" i="9"/>
  <c r="AF7" i="9"/>
  <c r="AB7" i="9"/>
  <c r="AN6" i="9"/>
  <c r="AJ6" i="9"/>
  <c r="AF6" i="9"/>
  <c r="AB6" i="9"/>
  <c r="AM10" i="9"/>
  <c r="AI10" i="9"/>
  <c r="AE10" i="9"/>
  <c r="AA10" i="9"/>
  <c r="AM9" i="9"/>
  <c r="AI9" i="9"/>
  <c r="AE9" i="9"/>
  <c r="AA9" i="9"/>
  <c r="AM8" i="9"/>
  <c r="AI8" i="9"/>
  <c r="AE8" i="9"/>
  <c r="AA8" i="9"/>
  <c r="AM7" i="9"/>
  <c r="AI7" i="9"/>
  <c r="AE7" i="9"/>
  <c r="AA7" i="9"/>
  <c r="AM6" i="9"/>
  <c r="AI6" i="9"/>
  <c r="AE6" i="9"/>
  <c r="AA6" i="9"/>
  <c r="AP10" i="9"/>
  <c r="AL10" i="9"/>
  <c r="AH10" i="9"/>
  <c r="AD10" i="9"/>
  <c r="AP9" i="9"/>
  <c r="AL9" i="9"/>
  <c r="AH9" i="9"/>
  <c r="AD9" i="9"/>
  <c r="AP8" i="9"/>
  <c r="AL8" i="9"/>
  <c r="AH8" i="9"/>
  <c r="AD8" i="9"/>
  <c r="AP7" i="9"/>
  <c r="AL7" i="9"/>
  <c r="AH7" i="9"/>
  <c r="AD7" i="9"/>
  <c r="AP6" i="9"/>
  <c r="AL6" i="9"/>
  <c r="AH6" i="9"/>
  <c r="AB24" i="9" l="1"/>
  <c r="AB25" i="9"/>
  <c r="AB26" i="9"/>
  <c r="AB27" i="9"/>
  <c r="AB28" i="9"/>
  <c r="AB29" i="9"/>
  <c r="AB30" i="9"/>
  <c r="AB31" i="9"/>
  <c r="AB32" i="9"/>
  <c r="AB33" i="9"/>
  <c r="AB34" i="9"/>
  <c r="AB35" i="9"/>
  <c r="AB36" i="9"/>
  <c r="AB23" i="9"/>
  <c r="AA25" i="9"/>
  <c r="AA26" i="9"/>
  <c r="AA27" i="9"/>
  <c r="AA28" i="9"/>
  <c r="AA29" i="9"/>
  <c r="AA30" i="9"/>
  <c r="AA31" i="9"/>
  <c r="AA32" i="9"/>
  <c r="AA33" i="9"/>
  <c r="AA34" i="9"/>
  <c r="AA35" i="9"/>
  <c r="AA24" i="9"/>
  <c r="R16" i="10" l="1"/>
  <c r="S16" i="10"/>
  <c r="T16" i="10"/>
  <c r="U16" i="10"/>
  <c r="V16" i="10"/>
  <c r="Q16" i="10"/>
  <c r="Q6" i="10" a="1"/>
  <c r="Q6" i="10" s="1"/>
  <c r="M22" i="10"/>
  <c r="L22" i="10"/>
  <c r="H22" i="10"/>
  <c r="M21" i="10"/>
  <c r="L21" i="10"/>
  <c r="H21" i="10"/>
  <c r="M20" i="10"/>
  <c r="L20" i="10"/>
  <c r="H20" i="10"/>
  <c r="M19" i="10"/>
  <c r="L19" i="10"/>
  <c r="H19" i="10"/>
  <c r="M18" i="10"/>
  <c r="L18" i="10"/>
  <c r="H18" i="10"/>
  <c r="M17" i="10"/>
  <c r="L17" i="10"/>
  <c r="H17" i="10"/>
  <c r="M16" i="10"/>
  <c r="L16" i="10"/>
  <c r="H16" i="10"/>
  <c r="M15" i="10"/>
  <c r="L15" i="10"/>
  <c r="H15" i="10"/>
  <c r="M14" i="10"/>
  <c r="L14" i="10"/>
  <c r="H14" i="10"/>
  <c r="M13" i="10"/>
  <c r="L13" i="10"/>
  <c r="H13" i="10"/>
  <c r="M12" i="10"/>
  <c r="L12" i="10"/>
  <c r="H12" i="10"/>
  <c r="M11" i="10"/>
  <c r="L11" i="10"/>
  <c r="H11" i="10"/>
  <c r="M10" i="10"/>
  <c r="L10" i="10"/>
  <c r="H10" i="10"/>
  <c r="M9" i="10"/>
  <c r="L9" i="10"/>
  <c r="H9" i="10"/>
  <c r="M8" i="10"/>
  <c r="L8" i="10"/>
  <c r="H8" i="10"/>
  <c r="M7" i="10"/>
  <c r="L7" i="10"/>
  <c r="H7" i="10"/>
  <c r="S8" i="9"/>
  <c r="T8" i="9"/>
  <c r="V8" i="9"/>
  <c r="W8" i="9"/>
  <c r="S9" i="9"/>
  <c r="T9" i="9"/>
  <c r="V9" i="9"/>
  <c r="W9" i="9"/>
  <c r="S10" i="9"/>
  <c r="T10" i="9"/>
  <c r="V10" i="9"/>
  <c r="W10" i="9"/>
  <c r="S11" i="9"/>
  <c r="T11" i="9"/>
  <c r="V11" i="9"/>
  <c r="W11" i="9"/>
  <c r="S12" i="9"/>
  <c r="T12" i="9"/>
  <c r="V12" i="9"/>
  <c r="W12" i="9"/>
  <c r="S13" i="9"/>
  <c r="T13" i="9"/>
  <c r="V13" i="9"/>
  <c r="W13" i="9"/>
  <c r="S14" i="9"/>
  <c r="T14" i="9"/>
  <c r="V14" i="9"/>
  <c r="W14" i="9"/>
  <c r="S15" i="9"/>
  <c r="T15" i="9"/>
  <c r="V15" i="9"/>
  <c r="W15" i="9"/>
  <c r="S16" i="9"/>
  <c r="T16" i="9"/>
  <c r="V16" i="9"/>
  <c r="W16" i="9"/>
  <c r="S17" i="9"/>
  <c r="T17" i="9"/>
  <c r="V17" i="9"/>
  <c r="W17" i="9"/>
  <c r="S18" i="9"/>
  <c r="T18" i="9"/>
  <c r="V18" i="9"/>
  <c r="W18" i="9"/>
  <c r="S19" i="9"/>
  <c r="T19" i="9"/>
  <c r="V19" i="9"/>
  <c r="W19" i="9"/>
  <c r="S20" i="9"/>
  <c r="T20" i="9"/>
  <c r="V20" i="9"/>
  <c r="W20" i="9"/>
  <c r="S21" i="9"/>
  <c r="T21" i="9"/>
  <c r="V21" i="9"/>
  <c r="W21" i="9"/>
  <c r="S22" i="9"/>
  <c r="T22" i="9"/>
  <c r="V22" i="9"/>
  <c r="W22" i="9"/>
  <c r="W7" i="9"/>
  <c r="V7" i="9"/>
  <c r="T7" i="9"/>
  <c r="S7" i="9"/>
  <c r="R22" i="9"/>
  <c r="Q22" i="9"/>
  <c r="P22" i="9"/>
  <c r="O22" i="9"/>
  <c r="N22" i="9"/>
  <c r="M22" i="9"/>
  <c r="H22" i="9"/>
  <c r="R21" i="9"/>
  <c r="Q21" i="9"/>
  <c r="P21" i="9"/>
  <c r="O21" i="9"/>
  <c r="N21" i="9"/>
  <c r="M21" i="9"/>
  <c r="H21" i="9"/>
  <c r="R20" i="9"/>
  <c r="Q20" i="9"/>
  <c r="P20" i="9"/>
  <c r="O20" i="9"/>
  <c r="N20" i="9"/>
  <c r="M20" i="9"/>
  <c r="H20" i="9"/>
  <c r="R19" i="9"/>
  <c r="Q19" i="9"/>
  <c r="P19" i="9"/>
  <c r="O19" i="9"/>
  <c r="N19" i="9"/>
  <c r="M19" i="9"/>
  <c r="H19" i="9"/>
  <c r="R18" i="9"/>
  <c r="Q18" i="9"/>
  <c r="P18" i="9"/>
  <c r="O18" i="9"/>
  <c r="N18" i="9"/>
  <c r="M18" i="9"/>
  <c r="H18" i="9"/>
  <c r="R17" i="9"/>
  <c r="Q17" i="9"/>
  <c r="P17" i="9"/>
  <c r="O17" i="9"/>
  <c r="N17" i="9"/>
  <c r="M17" i="9"/>
  <c r="H17" i="9"/>
  <c r="R16" i="9"/>
  <c r="Q16" i="9"/>
  <c r="P16" i="9"/>
  <c r="O16" i="9"/>
  <c r="N16" i="9"/>
  <c r="M16" i="9"/>
  <c r="H16" i="9"/>
  <c r="R15" i="9"/>
  <c r="Q15" i="9"/>
  <c r="P15" i="9"/>
  <c r="O15" i="9"/>
  <c r="N15" i="9"/>
  <c r="M15" i="9"/>
  <c r="H15" i="9"/>
  <c r="R14" i="9"/>
  <c r="Q14" i="9"/>
  <c r="P14" i="9"/>
  <c r="O14" i="9"/>
  <c r="N14" i="9"/>
  <c r="M14" i="9"/>
  <c r="H14" i="9"/>
  <c r="R13" i="9"/>
  <c r="Q13" i="9"/>
  <c r="P13" i="9"/>
  <c r="O13" i="9"/>
  <c r="N13" i="9"/>
  <c r="M13" i="9"/>
  <c r="H13" i="9"/>
  <c r="R12" i="9"/>
  <c r="Q12" i="9"/>
  <c r="P12" i="9"/>
  <c r="O12" i="9"/>
  <c r="N12" i="9"/>
  <c r="M12" i="9"/>
  <c r="H12" i="9"/>
  <c r="R11" i="9"/>
  <c r="Q11" i="9"/>
  <c r="P11" i="9"/>
  <c r="O11" i="9"/>
  <c r="N11" i="9"/>
  <c r="M11" i="9"/>
  <c r="H11" i="9"/>
  <c r="R10" i="9"/>
  <c r="Q10" i="9"/>
  <c r="P10" i="9"/>
  <c r="O10" i="9"/>
  <c r="N10" i="9"/>
  <c r="M10" i="9"/>
  <c r="H10" i="9"/>
  <c r="R9" i="9"/>
  <c r="Q9" i="9"/>
  <c r="P9" i="9"/>
  <c r="O9" i="9"/>
  <c r="N9" i="9"/>
  <c r="M9" i="9"/>
  <c r="H9" i="9"/>
  <c r="R8" i="9"/>
  <c r="Q8" i="9"/>
  <c r="P8" i="9"/>
  <c r="O8" i="9"/>
  <c r="N8" i="9"/>
  <c r="M8" i="9"/>
  <c r="H8" i="9"/>
  <c r="R7" i="9"/>
  <c r="Q7" i="9"/>
  <c r="P7" i="9"/>
  <c r="O7" i="9"/>
  <c r="N7" i="9"/>
  <c r="M7" i="9"/>
  <c r="H7" i="9"/>
  <c r="Q16" i="7"/>
  <c r="R16" i="7"/>
  <c r="S16" i="7"/>
  <c r="T16" i="7"/>
  <c r="P16" i="7"/>
  <c r="V9" i="10" l="1"/>
  <c r="T8" i="10"/>
  <c r="R7" i="10"/>
  <c r="U9" i="10"/>
  <c r="S8" i="10"/>
  <c r="Q7" i="10"/>
  <c r="V10" i="10"/>
  <c r="T9" i="10"/>
  <c r="R8" i="10"/>
  <c r="V6" i="10"/>
  <c r="U10" i="10"/>
  <c r="U6" i="10"/>
  <c r="S9" i="10"/>
  <c r="T10" i="10"/>
  <c r="R9" i="10"/>
  <c r="V7" i="10"/>
  <c r="T6" i="10"/>
  <c r="Q8" i="10"/>
  <c r="S10" i="10"/>
  <c r="Q9" i="10"/>
  <c r="U7" i="10"/>
  <c r="S6" i="10"/>
  <c r="R10" i="10"/>
  <c r="V8" i="10"/>
  <c r="T7" i="10"/>
  <c r="R6" i="10"/>
  <c r="Q10" i="10"/>
  <c r="U8" i="10"/>
  <c r="S7" i="10"/>
  <c r="AK4" i="9"/>
  <c r="AO16" i="9" l="1"/>
  <c r="AM4" i="9"/>
  <c r="AM16" i="9"/>
  <c r="AL16" i="9"/>
  <c r="AL4" i="9"/>
  <c r="AN16" i="9"/>
  <c r="AN4" i="9"/>
  <c r="AI16" i="9"/>
  <c r="AI4" i="9"/>
  <c r="AA16" i="9"/>
  <c r="AA4" i="9"/>
  <c r="AD16" i="9"/>
  <c r="AD4" i="9"/>
  <c r="AK16" i="9"/>
  <c r="AF4" i="9"/>
  <c r="AF16" i="9"/>
  <c r="AC16" i="9"/>
  <c r="AC4" i="9"/>
  <c r="AE16" i="9"/>
  <c r="AE4" i="9"/>
  <c r="AB16" i="9"/>
  <c r="AB4" i="9"/>
  <c r="AG4" i="9"/>
  <c r="AG16" i="9"/>
  <c r="AH4" i="9"/>
  <c r="AH16" i="9"/>
  <c r="AJ16" i="9"/>
  <c r="AJ4" i="9"/>
  <c r="P6" i="7" a="1"/>
  <c r="R6" i="7" s="1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R10" i="7" l="1"/>
  <c r="T8" i="7"/>
  <c r="Q7" i="7"/>
  <c r="R9" i="7"/>
  <c r="T7" i="7"/>
  <c r="Q6" i="7"/>
  <c r="T10" i="7"/>
  <c r="Q9" i="7"/>
  <c r="S7" i="7"/>
  <c r="P6" i="7"/>
  <c r="S10" i="7"/>
  <c r="P9" i="7"/>
  <c r="R7" i="7"/>
  <c r="Q10" i="7"/>
  <c r="S8" i="7"/>
  <c r="P7" i="7"/>
  <c r="P10" i="7"/>
  <c r="R8" i="7"/>
  <c r="T6" i="7"/>
  <c r="T9" i="7"/>
  <c r="Q8" i="7"/>
  <c r="S6" i="7"/>
  <c r="S9" i="7"/>
  <c r="P8" i="7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7" i="6"/>
</calcChain>
</file>

<file path=xl/sharedStrings.xml><?xml version="1.0" encoding="utf-8"?>
<sst xmlns="http://schemas.openxmlformats.org/spreadsheetml/2006/main" count="196" uniqueCount="64">
  <si>
    <t>Intercept</t>
  </si>
  <si>
    <t>Legend</t>
  </si>
  <si>
    <t>b1</t>
  </si>
  <si>
    <t>b0</t>
  </si>
  <si>
    <t>se-b1</t>
  </si>
  <si>
    <t>se-b0</t>
  </si>
  <si>
    <t>R2</t>
  </si>
  <si>
    <t>sey</t>
  </si>
  <si>
    <t>F-overall</t>
  </si>
  <si>
    <t>df</t>
  </si>
  <si>
    <t>ssreg</t>
  </si>
  <si>
    <t>ssresid</t>
  </si>
  <si>
    <t>A</t>
  </si>
  <si>
    <t>B</t>
  </si>
  <si>
    <t>C</t>
  </si>
  <si>
    <t>D</t>
  </si>
  <si>
    <t>Standard</t>
  </si>
  <si>
    <t>Order</t>
  </si>
  <si>
    <t>Run</t>
  </si>
  <si>
    <t>Thickness (nm)</t>
  </si>
  <si>
    <t>Mean</t>
  </si>
  <si>
    <t>From D. Montgomery, Design and Analysis of Experiments, 5th edition, p. 265</t>
  </si>
  <si>
    <t>Measurement of thermal oxide thickness grown on silicon wafers, four wafers per experimental run</t>
  </si>
  <si>
    <t>A = temperature</t>
  </si>
  <si>
    <t>B = time</t>
  </si>
  <si>
    <t>C = pressure</t>
  </si>
  <si>
    <t>D = gas flow rate</t>
  </si>
  <si>
    <t>wafer 1</t>
  </si>
  <si>
    <t>wafer 2</t>
  </si>
  <si>
    <t>wafer 3</t>
  </si>
  <si>
    <t>wafer 4</t>
  </si>
  <si>
    <t>Thickness</t>
  </si>
  <si>
    <t xml:space="preserve">Coefficient </t>
  </si>
  <si>
    <t>p-values</t>
  </si>
  <si>
    <t>AB</t>
  </si>
  <si>
    <t>AC</t>
  </si>
  <si>
    <t>AD</t>
  </si>
  <si>
    <t>BC</t>
  </si>
  <si>
    <t>CD</t>
  </si>
  <si>
    <t>BD</t>
  </si>
  <si>
    <t>ABC</t>
  </si>
  <si>
    <t>ABD</t>
  </si>
  <si>
    <t>BCD</t>
  </si>
  <si>
    <t>ABCD</t>
  </si>
  <si>
    <t>Which term (A, B, C, or D) is the most important?</t>
  </si>
  <si>
    <t>Which term(s), if any, are not statistically significant?</t>
  </si>
  <si>
    <t>The term with the largest coefficint is most important (since our effects have been normalized).  Therefore, A is most important</t>
  </si>
  <si>
    <t>The C and D terms are not statistically significant</t>
  </si>
  <si>
    <t>Create an ordered list of terms and their coefficients.  Note that the extreme coefficients (very large magnitude) are the most significant ones.</t>
  </si>
  <si>
    <t>Are all the model terms significant?</t>
  </si>
  <si>
    <t>Yes.</t>
  </si>
  <si>
    <t>Compare the model coefficients for this model to the corresponding coefficients from the models in problems 1 and 2.  What can you conclude?</t>
  </si>
  <si>
    <t>The model coefficients are the same, indicating that these model terms are all orthoganol.</t>
  </si>
  <si>
    <t>How might you decide which terms are large enough to include in the final model?</t>
  </si>
  <si>
    <t>While I don't expect students to come up with this answer, you can plot the coefficients in a normal probability plot.</t>
  </si>
  <si>
    <t>Term</t>
  </si>
  <si>
    <t>coefficient</t>
  </si>
  <si>
    <t>Uk</t>
  </si>
  <si>
    <t>CDF(Uk)</t>
  </si>
  <si>
    <t>Rank</t>
  </si>
  <si>
    <t>mean =</t>
  </si>
  <si>
    <t>StdDev =</t>
  </si>
  <si>
    <t>Expected</t>
  </si>
  <si>
    <t>ACD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</si>
</sst>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1" applyFont="1"/>
    <xf numFmtId="0" fontId="3" fillId="0" borderId="0" xfId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Prob2!$AC$23:$AC$37</c:f>
              <c:numCache>
                <c:formatCode>General</c:formatCode>
                <c:ptCount val="15"/>
                <c:pt idx="0">
                  <c:v>-9.330560786481108</c:v>
                </c:pt>
                <c:pt idx="1">
                  <c:v>-5.9610168926100062</c:v>
                </c:pt>
                <c:pt idx="2">
                  <c:v>-3.9596353591832738</c:v>
                </c:pt>
                <c:pt idx="3">
                  <c:v>-2.3869712190219623</c:v>
                </c:pt>
                <c:pt idx="4">
                  <c:v>-1.026767720262139</c:v>
                </c:pt>
                <c:pt idx="5">
                  <c:v>0.21797950906300478</c:v>
                </c:pt>
                <c:pt idx="6">
                  <c:v>1.4037397526743887</c:v>
                </c:pt>
                <c:pt idx="7">
                  <c:v>2.5712602473256112</c:v>
                </c:pt>
                <c:pt idx="8">
                  <c:v>3.757020490936994</c:v>
                </c:pt>
                <c:pt idx="9">
                  <c:v>5.0017677202621362</c:v>
                </c:pt>
                <c:pt idx="10">
                  <c:v>6.3619712190219611</c:v>
                </c:pt>
                <c:pt idx="11">
                  <c:v>7.9346353591832735</c:v>
                </c:pt>
                <c:pt idx="12">
                  <c:v>9.9360168926100059</c:v>
                </c:pt>
                <c:pt idx="13">
                  <c:v>13.143509675890357</c:v>
                </c:pt>
                <c:pt idx="14">
                  <c:v>13.305560786481106</c:v>
                </c:pt>
              </c:numCache>
            </c:numRef>
          </c:xVal>
          <c:yVal>
            <c:numRef>
              <c:f>Prob2!$Z$23:$Z$37</c:f>
              <c:numCache>
                <c:formatCode>General</c:formatCode>
                <c:ptCount val="15"/>
                <c:pt idx="0">
                  <c:v>-5.3124999999999964</c:v>
                </c:pt>
                <c:pt idx="1">
                  <c:v>-5.1875</c:v>
                </c:pt>
                <c:pt idx="2">
                  <c:v>-1.9375000000000002</c:v>
                </c:pt>
                <c:pt idx="3">
                  <c:v>-0.81249999999999589</c:v>
                </c:pt>
                <c:pt idx="4">
                  <c:v>-0.31250000000000122</c:v>
                </c:pt>
                <c:pt idx="5">
                  <c:v>-0.18750000000000075</c:v>
                </c:pt>
                <c:pt idx="6">
                  <c:v>-6.2500000000004968E-2</c:v>
                </c:pt>
                <c:pt idx="7">
                  <c:v>6.2499999999993477E-2</c:v>
                </c:pt>
                <c:pt idx="8">
                  <c:v>0.56249999999999911</c:v>
                </c:pt>
                <c:pt idx="9">
                  <c:v>0.562500000000001</c:v>
                </c:pt>
                <c:pt idx="10">
                  <c:v>1.4374999999999958</c:v>
                </c:pt>
                <c:pt idx="11">
                  <c:v>1.9375000000000022</c:v>
                </c:pt>
                <c:pt idx="12">
                  <c:v>8.4375</c:v>
                </c:pt>
                <c:pt idx="13">
                  <c:v>9.0624999999999982</c:v>
                </c:pt>
                <c:pt idx="14">
                  <c:v>21.562500000000004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9447680"/>
        <c:axId val="269448256"/>
      </c:scatterChart>
      <c:valAx>
        <c:axId val="269447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269448256"/>
        <c:crossesAt val="-100"/>
        <c:crossBetween val="midCat"/>
      </c:valAx>
      <c:valAx>
        <c:axId val="2694482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27556531520671179"/>
            </c:manualLayout>
          </c:layout>
          <c:overlay val="0"/>
        </c:title>
        <c:numFmt formatCode="General" sourceLinked="0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269447680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495300</xdr:colOff>
      <xdr:row>21</xdr:row>
      <xdr:rowOff>47625</xdr:rowOff>
    </xdr:from>
    <xdr:to>
      <xdr:col>38</xdr:col>
      <xdr:colOff>209550</xdr:colOff>
      <xdr:row>41</xdr:row>
      <xdr:rowOff>166689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0.24725</cdr:x>
      <cdr:y>0.48727</cdr:y>
    </cdr:from>
    <cdr:to>
      <cdr:x>0.91758</cdr:x>
      <cdr:y>0.69091</cdr:y>
    </cdr:to>
    <cdr:cxnSp macro="">
      <cdr:nvCxnSpPr>
        <cdr:cNvPr id="3" name="Straight Connector 2"/>
        <cdr:cNvCxnSpPr/>
      </cdr:nvCxnSpPr>
      <cdr:spPr>
        <a:xfrm xmlns:a="http://schemas.openxmlformats.org/drawingml/2006/main" flipV="1">
          <a:off x="1285875" y="1914525"/>
          <a:ext cx="3486150" cy="8001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O15" sqref="O15"/>
    </sheetView>
  </sheetViews>
  <sheetFormatPr defaultRowHeight="15" x14ac:dyDescent="0.25"/>
  <sheetData>
    <row r="1" spans="1:14" x14ac:dyDescent="0.25">
      <c r="A1" t="s">
        <v>21</v>
      </c>
      <c r="N1" t="s">
        <v>23</v>
      </c>
    </row>
    <row r="2" spans="1:14" x14ac:dyDescent="0.25">
      <c r="A2" t="s">
        <v>22</v>
      </c>
      <c r="N2" t="s">
        <v>24</v>
      </c>
    </row>
    <row r="3" spans="1:14" x14ac:dyDescent="0.25">
      <c r="N3" t="s">
        <v>25</v>
      </c>
    </row>
    <row r="4" spans="1:14" x14ac:dyDescent="0.25">
      <c r="N4" t="s">
        <v>26</v>
      </c>
    </row>
    <row r="5" spans="1:14" x14ac:dyDescent="0.25">
      <c r="B5" s="1" t="s">
        <v>16</v>
      </c>
      <c r="C5" s="1" t="s">
        <v>18</v>
      </c>
      <c r="D5" s="1"/>
      <c r="E5" s="1"/>
      <c r="F5" s="1"/>
      <c r="G5" s="1"/>
      <c r="I5" t="s">
        <v>19</v>
      </c>
      <c r="L5" s="1" t="s">
        <v>20</v>
      </c>
    </row>
    <row r="6" spans="1:14" x14ac:dyDescent="0.25">
      <c r="B6" s="1" t="s">
        <v>17</v>
      </c>
      <c r="C6" s="1" t="s">
        <v>17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27</v>
      </c>
      <c r="I6" s="1" t="s">
        <v>28</v>
      </c>
      <c r="J6" s="1" t="s">
        <v>29</v>
      </c>
      <c r="K6" s="1" t="s">
        <v>30</v>
      </c>
      <c r="L6" s="1" t="s">
        <v>31</v>
      </c>
    </row>
    <row r="7" spans="1:14" x14ac:dyDescent="0.25">
      <c r="B7">
        <v>1</v>
      </c>
      <c r="C7">
        <v>10</v>
      </c>
      <c r="D7">
        <v>-1</v>
      </c>
      <c r="E7">
        <v>-1</v>
      </c>
      <c r="F7">
        <v>-1</v>
      </c>
      <c r="G7">
        <v>-1</v>
      </c>
      <c r="H7">
        <v>378</v>
      </c>
      <c r="I7">
        <v>376</v>
      </c>
      <c r="J7">
        <v>379</v>
      </c>
      <c r="K7">
        <v>379</v>
      </c>
      <c r="L7">
        <f>AVERAGE(H7:K7)</f>
        <v>378</v>
      </c>
    </row>
    <row r="8" spans="1:14" x14ac:dyDescent="0.25">
      <c r="B8">
        <v>2</v>
      </c>
      <c r="C8">
        <v>7</v>
      </c>
      <c r="D8">
        <v>1</v>
      </c>
      <c r="E8">
        <v>-1</v>
      </c>
      <c r="F8">
        <v>-1</v>
      </c>
      <c r="G8">
        <v>-1</v>
      </c>
      <c r="H8">
        <v>415</v>
      </c>
      <c r="I8">
        <v>416</v>
      </c>
      <c r="J8">
        <v>416</v>
      </c>
      <c r="K8">
        <v>417</v>
      </c>
      <c r="L8">
        <f t="shared" ref="L8:L22" si="0">AVERAGE(H8:K8)</f>
        <v>416</v>
      </c>
    </row>
    <row r="9" spans="1:14" x14ac:dyDescent="0.25">
      <c r="B9">
        <v>3</v>
      </c>
      <c r="C9">
        <v>3</v>
      </c>
      <c r="D9">
        <v>-1</v>
      </c>
      <c r="E9">
        <v>1</v>
      </c>
      <c r="F9">
        <v>-1</v>
      </c>
      <c r="G9">
        <v>-1</v>
      </c>
      <c r="H9">
        <v>380</v>
      </c>
      <c r="I9">
        <v>379</v>
      </c>
      <c r="J9">
        <v>382</v>
      </c>
      <c r="K9">
        <v>383</v>
      </c>
      <c r="L9">
        <f t="shared" si="0"/>
        <v>381</v>
      </c>
    </row>
    <row r="10" spans="1:14" x14ac:dyDescent="0.25">
      <c r="B10">
        <v>4</v>
      </c>
      <c r="C10">
        <v>9</v>
      </c>
      <c r="D10">
        <v>1</v>
      </c>
      <c r="E10">
        <v>1</v>
      </c>
      <c r="F10">
        <v>-1</v>
      </c>
      <c r="G10">
        <v>-1</v>
      </c>
      <c r="H10">
        <v>450</v>
      </c>
      <c r="I10">
        <v>446</v>
      </c>
      <c r="J10">
        <v>449</v>
      </c>
      <c r="K10">
        <v>447</v>
      </c>
      <c r="L10">
        <f t="shared" si="0"/>
        <v>448</v>
      </c>
    </row>
    <row r="11" spans="1:14" x14ac:dyDescent="0.25">
      <c r="B11">
        <v>5</v>
      </c>
      <c r="C11">
        <v>6</v>
      </c>
      <c r="D11">
        <v>-1</v>
      </c>
      <c r="E11">
        <v>-1</v>
      </c>
      <c r="F11">
        <v>1</v>
      </c>
      <c r="G11">
        <v>-1</v>
      </c>
      <c r="H11">
        <v>375</v>
      </c>
      <c r="I11">
        <v>371</v>
      </c>
      <c r="J11">
        <v>373</v>
      </c>
      <c r="K11">
        <v>369</v>
      </c>
      <c r="L11">
        <f t="shared" si="0"/>
        <v>372</v>
      </c>
    </row>
    <row r="12" spans="1:14" x14ac:dyDescent="0.25">
      <c r="B12">
        <v>6</v>
      </c>
      <c r="C12">
        <v>2</v>
      </c>
      <c r="D12">
        <v>1</v>
      </c>
      <c r="E12">
        <v>-1</v>
      </c>
      <c r="F12">
        <v>1</v>
      </c>
      <c r="G12">
        <v>-1</v>
      </c>
      <c r="H12">
        <v>391</v>
      </c>
      <c r="I12">
        <v>390</v>
      </c>
      <c r="J12">
        <v>388</v>
      </c>
      <c r="K12">
        <v>391</v>
      </c>
      <c r="L12">
        <f t="shared" si="0"/>
        <v>390</v>
      </c>
    </row>
    <row r="13" spans="1:14" x14ac:dyDescent="0.25">
      <c r="B13">
        <v>7</v>
      </c>
      <c r="C13">
        <v>5</v>
      </c>
      <c r="D13">
        <v>-1</v>
      </c>
      <c r="E13">
        <v>1</v>
      </c>
      <c r="F13">
        <v>1</v>
      </c>
      <c r="G13">
        <v>-1</v>
      </c>
      <c r="H13">
        <v>384</v>
      </c>
      <c r="I13">
        <v>385</v>
      </c>
      <c r="J13">
        <v>386</v>
      </c>
      <c r="K13">
        <v>385</v>
      </c>
      <c r="L13">
        <f t="shared" si="0"/>
        <v>385</v>
      </c>
    </row>
    <row r="14" spans="1:14" x14ac:dyDescent="0.25">
      <c r="B14">
        <v>8</v>
      </c>
      <c r="C14">
        <v>4</v>
      </c>
      <c r="D14">
        <v>1</v>
      </c>
      <c r="E14">
        <v>1</v>
      </c>
      <c r="F14">
        <v>1</v>
      </c>
      <c r="G14">
        <v>-1</v>
      </c>
      <c r="H14">
        <v>426</v>
      </c>
      <c r="I14">
        <v>433</v>
      </c>
      <c r="J14">
        <v>430</v>
      </c>
      <c r="K14">
        <v>431</v>
      </c>
      <c r="L14">
        <f t="shared" si="0"/>
        <v>430</v>
      </c>
    </row>
    <row r="15" spans="1:14" x14ac:dyDescent="0.25">
      <c r="B15">
        <v>9</v>
      </c>
      <c r="C15">
        <v>12</v>
      </c>
      <c r="D15">
        <v>-1</v>
      </c>
      <c r="E15">
        <v>-1</v>
      </c>
      <c r="F15">
        <v>-1</v>
      </c>
      <c r="G15">
        <v>1</v>
      </c>
      <c r="H15">
        <v>381</v>
      </c>
      <c r="I15">
        <v>381</v>
      </c>
      <c r="J15">
        <v>375</v>
      </c>
      <c r="K15">
        <v>383</v>
      </c>
      <c r="L15">
        <f t="shared" si="0"/>
        <v>380</v>
      </c>
    </row>
    <row r="16" spans="1:14" x14ac:dyDescent="0.25">
      <c r="B16">
        <v>10</v>
      </c>
      <c r="C16">
        <v>16</v>
      </c>
      <c r="D16">
        <v>1</v>
      </c>
      <c r="E16">
        <v>-1</v>
      </c>
      <c r="F16">
        <v>-1</v>
      </c>
      <c r="G16">
        <v>1</v>
      </c>
      <c r="H16">
        <v>416</v>
      </c>
      <c r="I16">
        <v>420</v>
      </c>
      <c r="J16">
        <v>412</v>
      </c>
      <c r="K16">
        <v>412</v>
      </c>
      <c r="L16">
        <f t="shared" si="0"/>
        <v>415</v>
      </c>
    </row>
    <row r="17" spans="2:12" x14ac:dyDescent="0.25">
      <c r="B17">
        <v>11</v>
      </c>
      <c r="C17">
        <v>8</v>
      </c>
      <c r="D17">
        <v>-1</v>
      </c>
      <c r="E17">
        <v>1</v>
      </c>
      <c r="F17">
        <v>-1</v>
      </c>
      <c r="G17">
        <v>1</v>
      </c>
      <c r="H17">
        <v>371</v>
      </c>
      <c r="I17">
        <v>372</v>
      </c>
      <c r="J17">
        <v>371</v>
      </c>
      <c r="K17">
        <v>370</v>
      </c>
      <c r="L17">
        <f t="shared" si="0"/>
        <v>371</v>
      </c>
    </row>
    <row r="18" spans="2:12" x14ac:dyDescent="0.25">
      <c r="B18">
        <v>12</v>
      </c>
      <c r="C18">
        <v>1</v>
      </c>
      <c r="D18">
        <v>1</v>
      </c>
      <c r="E18">
        <v>1</v>
      </c>
      <c r="F18">
        <v>-1</v>
      </c>
      <c r="G18">
        <v>1</v>
      </c>
      <c r="H18">
        <v>445</v>
      </c>
      <c r="I18">
        <v>448</v>
      </c>
      <c r="J18">
        <v>443</v>
      </c>
      <c r="K18">
        <v>448</v>
      </c>
      <c r="L18">
        <f t="shared" si="0"/>
        <v>446</v>
      </c>
    </row>
    <row r="19" spans="2:12" x14ac:dyDescent="0.25">
      <c r="B19">
        <v>13</v>
      </c>
      <c r="C19">
        <v>14</v>
      </c>
      <c r="D19">
        <v>-1</v>
      </c>
      <c r="E19">
        <v>-1</v>
      </c>
      <c r="F19">
        <v>1</v>
      </c>
      <c r="G19">
        <v>1</v>
      </c>
      <c r="H19">
        <v>377</v>
      </c>
      <c r="I19">
        <v>377</v>
      </c>
      <c r="J19">
        <v>379</v>
      </c>
      <c r="K19">
        <v>379</v>
      </c>
      <c r="L19">
        <f t="shared" si="0"/>
        <v>378</v>
      </c>
    </row>
    <row r="20" spans="2:12" x14ac:dyDescent="0.25">
      <c r="B20">
        <v>14</v>
      </c>
      <c r="C20">
        <v>15</v>
      </c>
      <c r="D20">
        <v>1</v>
      </c>
      <c r="E20">
        <v>-1</v>
      </c>
      <c r="F20">
        <v>1</v>
      </c>
      <c r="G20">
        <v>1</v>
      </c>
      <c r="H20">
        <v>391</v>
      </c>
      <c r="I20">
        <v>391</v>
      </c>
      <c r="J20">
        <v>386</v>
      </c>
      <c r="K20">
        <v>400</v>
      </c>
      <c r="L20">
        <f t="shared" si="0"/>
        <v>392</v>
      </c>
    </row>
    <row r="21" spans="2:12" x14ac:dyDescent="0.25">
      <c r="B21">
        <v>15</v>
      </c>
      <c r="C21">
        <v>11</v>
      </c>
      <c r="D21">
        <v>-1</v>
      </c>
      <c r="E21">
        <v>1</v>
      </c>
      <c r="F21">
        <v>1</v>
      </c>
      <c r="G21">
        <v>1</v>
      </c>
      <c r="H21">
        <v>375</v>
      </c>
      <c r="I21">
        <v>376</v>
      </c>
      <c r="J21">
        <v>376</v>
      </c>
      <c r="K21">
        <v>377</v>
      </c>
      <c r="L21">
        <f t="shared" si="0"/>
        <v>376</v>
      </c>
    </row>
    <row r="22" spans="2:12" x14ac:dyDescent="0.25">
      <c r="B22">
        <v>16</v>
      </c>
      <c r="C22">
        <v>13</v>
      </c>
      <c r="D22">
        <v>1</v>
      </c>
      <c r="E22">
        <v>1</v>
      </c>
      <c r="F22">
        <v>1</v>
      </c>
      <c r="G22">
        <v>1</v>
      </c>
      <c r="H22">
        <v>430</v>
      </c>
      <c r="I22">
        <v>430</v>
      </c>
      <c r="J22">
        <v>428</v>
      </c>
      <c r="K22">
        <v>428</v>
      </c>
      <c r="L22">
        <f t="shared" si="0"/>
        <v>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H34" sqref="H34"/>
    </sheetView>
  </sheetViews>
  <sheetFormatPr defaultRowHeight="15" x14ac:dyDescent="0.25"/>
  <sheetData>
    <row r="1" spans="1:20" x14ac:dyDescent="0.25">
      <c r="A1" t="s">
        <v>21</v>
      </c>
      <c r="N1" t="s">
        <v>23</v>
      </c>
    </row>
    <row r="2" spans="1:20" x14ac:dyDescent="0.25">
      <c r="A2" t="s">
        <v>22</v>
      </c>
      <c r="N2" t="s">
        <v>24</v>
      </c>
    </row>
    <row r="3" spans="1:20" x14ac:dyDescent="0.25">
      <c r="N3" t="s">
        <v>25</v>
      </c>
    </row>
    <row r="4" spans="1:20" x14ac:dyDescent="0.25">
      <c r="N4" t="s">
        <v>26</v>
      </c>
    </row>
    <row r="5" spans="1:20" x14ac:dyDescent="0.25">
      <c r="B5" s="1" t="s">
        <v>16</v>
      </c>
      <c r="C5" s="1" t="s">
        <v>18</v>
      </c>
      <c r="D5" s="1"/>
      <c r="E5" s="1"/>
      <c r="F5" s="1"/>
      <c r="G5" s="1"/>
      <c r="I5" t="s">
        <v>19</v>
      </c>
      <c r="L5" s="1" t="s">
        <v>20</v>
      </c>
      <c r="N5" s="3" t="s">
        <v>1</v>
      </c>
      <c r="O5" s="2"/>
      <c r="P5" s="1" t="s">
        <v>15</v>
      </c>
      <c r="Q5" s="1" t="s">
        <v>14</v>
      </c>
      <c r="R5" s="1" t="s">
        <v>13</v>
      </c>
      <c r="S5" s="1" t="s">
        <v>12</v>
      </c>
      <c r="T5" s="1" t="s">
        <v>0</v>
      </c>
    </row>
    <row r="6" spans="1:20" x14ac:dyDescent="0.25">
      <c r="B6" s="1" t="s">
        <v>17</v>
      </c>
      <c r="C6" s="1" t="s">
        <v>17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27</v>
      </c>
      <c r="I6" s="1" t="s">
        <v>28</v>
      </c>
      <c r="J6" s="1" t="s">
        <v>29</v>
      </c>
      <c r="K6" s="1" t="s">
        <v>30</v>
      </c>
      <c r="L6" s="1" t="s">
        <v>31</v>
      </c>
      <c r="N6" s="2" t="s">
        <v>2</v>
      </c>
      <c r="O6" s="2" t="s">
        <v>3</v>
      </c>
      <c r="P6">
        <f t="array" ref="P6:T10">LINEST(L7:L22,D7:G22,TRUE,TRUE)</f>
        <v>-0.81249999999999467</v>
      </c>
      <c r="Q6">
        <v>-5.1874999999999991</v>
      </c>
      <c r="R6">
        <v>9.0624999999999982</v>
      </c>
      <c r="S6">
        <v>21.562500000000007</v>
      </c>
      <c r="T6">
        <v>399.1875</v>
      </c>
    </row>
    <row r="7" spans="1:20" x14ac:dyDescent="0.25">
      <c r="B7">
        <v>1</v>
      </c>
      <c r="C7">
        <v>10</v>
      </c>
      <c r="D7">
        <v>-1</v>
      </c>
      <c r="E7">
        <v>-1</v>
      </c>
      <c r="F7">
        <v>-1</v>
      </c>
      <c r="G7">
        <v>-1</v>
      </c>
      <c r="H7">
        <v>378</v>
      </c>
      <c r="I7">
        <v>376</v>
      </c>
      <c r="J7">
        <v>379</v>
      </c>
      <c r="K7">
        <v>379</v>
      </c>
      <c r="L7">
        <f>AVERAGE(H7:K7)</f>
        <v>378</v>
      </c>
      <c r="N7" s="2" t="s">
        <v>4</v>
      </c>
      <c r="O7" s="2" t="s">
        <v>5</v>
      </c>
      <c r="P7">
        <v>3.1588507511723014</v>
      </c>
      <c r="Q7">
        <v>3.1588507511723014</v>
      </c>
      <c r="R7">
        <v>3.1588507511723014</v>
      </c>
      <c r="S7">
        <v>3.1588507511723014</v>
      </c>
      <c r="T7">
        <v>3.1588507511723014</v>
      </c>
    </row>
    <row r="8" spans="1:20" x14ac:dyDescent="0.25">
      <c r="B8">
        <v>2</v>
      </c>
      <c r="C8">
        <v>7</v>
      </c>
      <c r="D8">
        <v>1</v>
      </c>
      <c r="E8">
        <v>-1</v>
      </c>
      <c r="F8">
        <v>-1</v>
      </c>
      <c r="G8">
        <v>-1</v>
      </c>
      <c r="H8">
        <v>415</v>
      </c>
      <c r="I8">
        <v>416</v>
      </c>
      <c r="J8">
        <v>416</v>
      </c>
      <c r="K8">
        <v>417</v>
      </c>
      <c r="L8">
        <f t="shared" ref="L8:L22" si="0">AVERAGE(H8:K8)</f>
        <v>416</v>
      </c>
      <c r="N8" s="2" t="s">
        <v>6</v>
      </c>
      <c r="O8" s="2" t="s">
        <v>7</v>
      </c>
      <c r="P8">
        <v>0.83962398762606516</v>
      </c>
      <c r="Q8">
        <v>12.635403004689206</v>
      </c>
      <c r="R8" t="e">
        <v>#N/A</v>
      </c>
      <c r="S8" t="e">
        <v>#N/A</v>
      </c>
      <c r="T8" t="e">
        <v>#N/A</v>
      </c>
    </row>
    <row r="9" spans="1:20" x14ac:dyDescent="0.25">
      <c r="B9">
        <v>3</v>
      </c>
      <c r="C9">
        <v>3</v>
      </c>
      <c r="D9">
        <v>-1</v>
      </c>
      <c r="E9">
        <v>1</v>
      </c>
      <c r="F9">
        <v>-1</v>
      </c>
      <c r="G9">
        <v>-1</v>
      </c>
      <c r="H9">
        <v>380</v>
      </c>
      <c r="I9">
        <v>379</v>
      </c>
      <c r="J9">
        <v>382</v>
      </c>
      <c r="K9">
        <v>383</v>
      </c>
      <c r="L9">
        <f t="shared" si="0"/>
        <v>381</v>
      </c>
      <c r="N9" s="2" t="s">
        <v>8</v>
      </c>
      <c r="O9" s="2" t="s">
        <v>9</v>
      </c>
      <c r="P9">
        <v>14.397202747428741</v>
      </c>
      <c r="Q9">
        <v>11</v>
      </c>
      <c r="R9" t="e">
        <v>#N/A</v>
      </c>
      <c r="S9" t="e">
        <v>#N/A</v>
      </c>
      <c r="T9" t="e">
        <v>#N/A</v>
      </c>
    </row>
    <row r="10" spans="1:20" x14ac:dyDescent="0.25">
      <c r="B10">
        <v>4</v>
      </c>
      <c r="C10">
        <v>9</v>
      </c>
      <c r="D10">
        <v>1</v>
      </c>
      <c r="E10">
        <v>1</v>
      </c>
      <c r="F10">
        <v>-1</v>
      </c>
      <c r="G10">
        <v>-1</v>
      </c>
      <c r="H10">
        <v>450</v>
      </c>
      <c r="I10">
        <v>446</v>
      </c>
      <c r="J10">
        <v>449</v>
      </c>
      <c r="K10">
        <v>447</v>
      </c>
      <c r="L10">
        <f t="shared" si="0"/>
        <v>448</v>
      </c>
      <c r="N10" s="2" t="s">
        <v>10</v>
      </c>
      <c r="O10" s="2" t="s">
        <v>11</v>
      </c>
      <c r="P10">
        <v>9194.25</v>
      </c>
      <c r="Q10">
        <v>1756.1874999999991</v>
      </c>
      <c r="R10" t="e">
        <v>#N/A</v>
      </c>
      <c r="S10" t="e">
        <v>#N/A</v>
      </c>
      <c r="T10" t="e">
        <v>#N/A</v>
      </c>
    </row>
    <row r="11" spans="1:20" x14ac:dyDescent="0.25">
      <c r="B11">
        <v>5</v>
      </c>
      <c r="C11">
        <v>6</v>
      </c>
      <c r="D11">
        <v>-1</v>
      </c>
      <c r="E11">
        <v>-1</v>
      </c>
      <c r="F11">
        <v>1</v>
      </c>
      <c r="G11">
        <v>-1</v>
      </c>
      <c r="H11">
        <v>375</v>
      </c>
      <c r="I11">
        <v>371</v>
      </c>
      <c r="J11">
        <v>373</v>
      </c>
      <c r="K11">
        <v>369</v>
      </c>
      <c r="L11">
        <f t="shared" si="0"/>
        <v>372</v>
      </c>
      <c r="O11" s="4"/>
    </row>
    <row r="12" spans="1:20" x14ac:dyDescent="0.25">
      <c r="B12">
        <v>6</v>
      </c>
      <c r="C12">
        <v>2</v>
      </c>
      <c r="D12">
        <v>1</v>
      </c>
      <c r="E12">
        <v>-1</v>
      </c>
      <c r="F12">
        <v>1</v>
      </c>
      <c r="G12">
        <v>-1</v>
      </c>
      <c r="H12">
        <v>391</v>
      </c>
      <c r="I12">
        <v>390</v>
      </c>
      <c r="J12">
        <v>388</v>
      </c>
      <c r="K12">
        <v>391</v>
      </c>
      <c r="L12">
        <f t="shared" si="0"/>
        <v>390</v>
      </c>
      <c r="O12" s="4"/>
    </row>
    <row r="13" spans="1:20" x14ac:dyDescent="0.25">
      <c r="B13">
        <v>7</v>
      </c>
      <c r="C13">
        <v>5</v>
      </c>
      <c r="D13">
        <v>-1</v>
      </c>
      <c r="E13">
        <v>1</v>
      </c>
      <c r="F13">
        <v>1</v>
      </c>
      <c r="G13">
        <v>-1</v>
      </c>
      <c r="H13">
        <v>384</v>
      </c>
      <c r="I13">
        <v>385</v>
      </c>
      <c r="J13">
        <v>386</v>
      </c>
      <c r="K13">
        <v>385</v>
      </c>
      <c r="L13">
        <f t="shared" si="0"/>
        <v>385</v>
      </c>
      <c r="O13" s="4"/>
    </row>
    <row r="14" spans="1:20" x14ac:dyDescent="0.25">
      <c r="B14">
        <v>8</v>
      </c>
      <c r="C14">
        <v>4</v>
      </c>
      <c r="D14">
        <v>1</v>
      </c>
      <c r="E14">
        <v>1</v>
      </c>
      <c r="F14">
        <v>1</v>
      </c>
      <c r="G14">
        <v>-1</v>
      </c>
      <c r="H14">
        <v>426</v>
      </c>
      <c r="I14">
        <v>433</v>
      </c>
      <c r="J14">
        <v>430</v>
      </c>
      <c r="K14">
        <v>431</v>
      </c>
      <c r="L14">
        <f t="shared" si="0"/>
        <v>430</v>
      </c>
      <c r="O14" s="4"/>
    </row>
    <row r="15" spans="1:20" x14ac:dyDescent="0.25">
      <c r="B15">
        <v>9</v>
      </c>
      <c r="C15">
        <v>12</v>
      </c>
      <c r="D15">
        <v>-1</v>
      </c>
      <c r="E15">
        <v>-1</v>
      </c>
      <c r="F15">
        <v>-1</v>
      </c>
      <c r="G15">
        <v>1</v>
      </c>
      <c r="H15">
        <v>381</v>
      </c>
      <c r="I15">
        <v>381</v>
      </c>
      <c r="J15">
        <v>375</v>
      </c>
      <c r="K15">
        <v>383</v>
      </c>
      <c r="L15">
        <f t="shared" si="0"/>
        <v>380</v>
      </c>
      <c r="O15" s="5" t="s">
        <v>32</v>
      </c>
    </row>
    <row r="16" spans="1:20" x14ac:dyDescent="0.25">
      <c r="B16">
        <v>10</v>
      </c>
      <c r="C16">
        <v>16</v>
      </c>
      <c r="D16">
        <v>1</v>
      </c>
      <c r="E16">
        <v>-1</v>
      </c>
      <c r="F16">
        <v>-1</v>
      </c>
      <c r="G16">
        <v>1</v>
      </c>
      <c r="H16">
        <v>416</v>
      </c>
      <c r="I16">
        <v>420</v>
      </c>
      <c r="J16">
        <v>412</v>
      </c>
      <c r="K16">
        <v>412</v>
      </c>
      <c r="L16">
        <f t="shared" si="0"/>
        <v>415</v>
      </c>
      <c r="O16" s="5" t="s">
        <v>33</v>
      </c>
      <c r="P16" s="4">
        <f>_xlfn.T.DIST.2T(ABS(P6)/P7,$Q$9)</f>
        <v>0.80176162731954392</v>
      </c>
      <c r="Q16" s="4">
        <f t="shared" ref="Q16:T16" si="1">_xlfn.T.DIST.2T(ABS(Q6)/Q7,$Q$9)</f>
        <v>0.12879764562392287</v>
      </c>
      <c r="R16" s="4">
        <f t="shared" si="1"/>
        <v>1.5270913809840664E-2</v>
      </c>
      <c r="S16" s="4">
        <f t="shared" si="1"/>
        <v>2.853287910946913E-5</v>
      </c>
      <c r="T16" s="4">
        <f t="shared" si="1"/>
        <v>9.5367920373092428E-19</v>
      </c>
    </row>
    <row r="17" spans="2:14" x14ac:dyDescent="0.25">
      <c r="B17">
        <v>11</v>
      </c>
      <c r="C17">
        <v>8</v>
      </c>
      <c r="D17">
        <v>-1</v>
      </c>
      <c r="E17">
        <v>1</v>
      </c>
      <c r="F17">
        <v>-1</v>
      </c>
      <c r="G17">
        <v>1</v>
      </c>
      <c r="H17">
        <v>371</v>
      </c>
      <c r="I17">
        <v>372</v>
      </c>
      <c r="J17">
        <v>371</v>
      </c>
      <c r="K17">
        <v>370</v>
      </c>
      <c r="L17">
        <f t="shared" si="0"/>
        <v>371</v>
      </c>
    </row>
    <row r="18" spans="2:14" x14ac:dyDescent="0.25">
      <c r="B18">
        <v>12</v>
      </c>
      <c r="C18">
        <v>1</v>
      </c>
      <c r="D18">
        <v>1</v>
      </c>
      <c r="E18">
        <v>1</v>
      </c>
      <c r="F18">
        <v>-1</v>
      </c>
      <c r="G18">
        <v>1</v>
      </c>
      <c r="H18">
        <v>445</v>
      </c>
      <c r="I18">
        <v>448</v>
      </c>
      <c r="J18">
        <v>443</v>
      </c>
      <c r="K18">
        <v>448</v>
      </c>
      <c r="L18">
        <f t="shared" si="0"/>
        <v>446</v>
      </c>
      <c r="N18" s="6" t="s">
        <v>44</v>
      </c>
    </row>
    <row r="19" spans="2:14" x14ac:dyDescent="0.25">
      <c r="B19">
        <v>13</v>
      </c>
      <c r="C19">
        <v>14</v>
      </c>
      <c r="D19">
        <v>-1</v>
      </c>
      <c r="E19">
        <v>-1</v>
      </c>
      <c r="F19">
        <v>1</v>
      </c>
      <c r="G19">
        <v>1</v>
      </c>
      <c r="H19">
        <v>377</v>
      </c>
      <c r="I19">
        <v>377</v>
      </c>
      <c r="J19">
        <v>379</v>
      </c>
      <c r="K19">
        <v>379</v>
      </c>
      <c r="L19">
        <f t="shared" si="0"/>
        <v>378</v>
      </c>
      <c r="N19" s="7" t="s">
        <v>46</v>
      </c>
    </row>
    <row r="20" spans="2:14" x14ac:dyDescent="0.25">
      <c r="B20">
        <v>14</v>
      </c>
      <c r="C20">
        <v>15</v>
      </c>
      <c r="D20">
        <v>1</v>
      </c>
      <c r="E20">
        <v>-1</v>
      </c>
      <c r="F20">
        <v>1</v>
      </c>
      <c r="G20">
        <v>1</v>
      </c>
      <c r="H20">
        <v>391</v>
      </c>
      <c r="I20">
        <v>391</v>
      </c>
      <c r="J20">
        <v>386</v>
      </c>
      <c r="K20">
        <v>400</v>
      </c>
      <c r="L20">
        <f t="shared" si="0"/>
        <v>392</v>
      </c>
      <c r="N20" s="6"/>
    </row>
    <row r="21" spans="2:14" x14ac:dyDescent="0.25">
      <c r="B21">
        <v>15</v>
      </c>
      <c r="C21">
        <v>11</v>
      </c>
      <c r="D21">
        <v>-1</v>
      </c>
      <c r="E21">
        <v>1</v>
      </c>
      <c r="F21">
        <v>1</v>
      </c>
      <c r="G21">
        <v>1</v>
      </c>
      <c r="H21">
        <v>375</v>
      </c>
      <c r="I21">
        <v>376</v>
      </c>
      <c r="J21">
        <v>376</v>
      </c>
      <c r="K21">
        <v>377</v>
      </c>
      <c r="L21">
        <f t="shared" si="0"/>
        <v>376</v>
      </c>
      <c r="N21" s="6" t="s">
        <v>45</v>
      </c>
    </row>
    <row r="22" spans="2:14" x14ac:dyDescent="0.25">
      <c r="B22">
        <v>16</v>
      </c>
      <c r="C22">
        <v>13</v>
      </c>
      <c r="D22">
        <v>1</v>
      </c>
      <c r="E22">
        <v>1</v>
      </c>
      <c r="F22">
        <v>1</v>
      </c>
      <c r="G22">
        <v>1</v>
      </c>
      <c r="H22">
        <v>430</v>
      </c>
      <c r="I22">
        <v>430</v>
      </c>
      <c r="J22">
        <v>428</v>
      </c>
      <c r="K22">
        <v>428</v>
      </c>
      <c r="L22">
        <f t="shared" si="0"/>
        <v>429</v>
      </c>
      <c r="N22" s="7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9"/>
  <sheetViews>
    <sheetView tabSelected="1" topLeftCell="Z21" workbookViewId="0">
      <selection activeCell="AC39" sqref="AC39"/>
    </sheetView>
  </sheetViews>
  <sheetFormatPr defaultRowHeight="15" x14ac:dyDescent="0.25"/>
  <cols>
    <col min="27" max="27" width="12" bestFit="1" customWidth="1"/>
  </cols>
  <sheetData>
    <row r="1" spans="1:42" x14ac:dyDescent="0.25">
      <c r="A1" t="s">
        <v>21</v>
      </c>
      <c r="K1" t="s">
        <v>23</v>
      </c>
    </row>
    <row r="2" spans="1:42" x14ac:dyDescent="0.25">
      <c r="A2" t="s">
        <v>22</v>
      </c>
      <c r="K2" t="s">
        <v>24</v>
      </c>
    </row>
    <row r="3" spans="1:42" x14ac:dyDescent="0.25">
      <c r="K3" t="s">
        <v>25</v>
      </c>
    </row>
    <row r="4" spans="1:42" x14ac:dyDescent="0.25">
      <c r="K4" t="s">
        <v>26</v>
      </c>
      <c r="AA4" s="1">
        <f t="shared" ref="AA4:AI4" si="0">2*AA6</f>
        <v>0.12499999999998695</v>
      </c>
      <c r="AB4" s="1">
        <f t="shared" si="0"/>
        <v>-0.62500000000000244</v>
      </c>
      <c r="AC4" s="1">
        <f t="shared" si="0"/>
        <v>-0.12500000000000994</v>
      </c>
      <c r="AD4" s="1">
        <f t="shared" si="0"/>
        <v>2.8749999999999916</v>
      </c>
      <c r="AE4" s="1">
        <f t="shared" si="0"/>
        <v>-0.3750000000000015</v>
      </c>
      <c r="AF4" s="1">
        <f t="shared" si="0"/>
        <v>1.1249999999999982</v>
      </c>
      <c r="AG4" s="1">
        <f t="shared" si="0"/>
        <v>-3.8750000000000004</v>
      </c>
      <c r="AH4" s="1">
        <f t="shared" si="0"/>
        <v>3.8750000000000044</v>
      </c>
      <c r="AI4" s="1">
        <f t="shared" si="0"/>
        <v>1.125000000000002</v>
      </c>
      <c r="AJ4" s="1">
        <f>2*AJ6</f>
        <v>-10.624999999999993</v>
      </c>
      <c r="AK4" s="1">
        <f t="shared" ref="AK4:AN4" si="1">2*AK6</f>
        <v>16.875</v>
      </c>
      <c r="AL4" s="1">
        <f t="shared" si="1"/>
        <v>-1.6249999999999918</v>
      </c>
      <c r="AM4" s="1">
        <f t="shared" si="1"/>
        <v>-10.375</v>
      </c>
      <c r="AN4" s="1">
        <f t="shared" si="1"/>
        <v>18.124999999999996</v>
      </c>
    </row>
    <row r="5" spans="1:42" x14ac:dyDescent="0.25">
      <c r="B5" s="1" t="s">
        <v>16</v>
      </c>
      <c r="C5" s="1" t="s">
        <v>18</v>
      </c>
      <c r="E5" t="s">
        <v>19</v>
      </c>
      <c r="H5" s="1" t="s">
        <v>20</v>
      </c>
      <c r="I5" s="1"/>
      <c r="J5" s="1"/>
      <c r="K5" s="1"/>
      <c r="L5" s="1"/>
      <c r="Y5" s="3" t="s">
        <v>1</v>
      </c>
      <c r="Z5" s="2"/>
      <c r="AA5" s="1" t="s">
        <v>43</v>
      </c>
      <c r="AB5" s="1" t="s">
        <v>42</v>
      </c>
      <c r="AC5" s="1" t="s">
        <v>63</v>
      </c>
      <c r="AD5" s="1" t="s">
        <v>41</v>
      </c>
      <c r="AE5" s="1" t="s">
        <v>40</v>
      </c>
      <c r="AF5" s="1" t="s">
        <v>38</v>
      </c>
      <c r="AG5" s="1" t="s">
        <v>39</v>
      </c>
      <c r="AH5" s="1" t="s">
        <v>37</v>
      </c>
      <c r="AI5" s="1" t="s">
        <v>36</v>
      </c>
      <c r="AJ5" s="1" t="s">
        <v>35</v>
      </c>
      <c r="AK5" s="1" t="s">
        <v>34</v>
      </c>
      <c r="AL5" s="1" t="s">
        <v>15</v>
      </c>
      <c r="AM5" s="1" t="s">
        <v>14</v>
      </c>
      <c r="AN5" s="1" t="s">
        <v>13</v>
      </c>
      <c r="AO5" s="1" t="s">
        <v>12</v>
      </c>
      <c r="AP5" s="1" t="s">
        <v>0</v>
      </c>
    </row>
    <row r="6" spans="1:42" x14ac:dyDescent="0.25">
      <c r="B6" s="1" t="s">
        <v>17</v>
      </c>
      <c r="C6" s="1" t="s">
        <v>17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34</v>
      </c>
      <c r="N6" s="1" t="s">
        <v>35</v>
      </c>
      <c r="O6" s="1" t="s">
        <v>36</v>
      </c>
      <c r="P6" s="1" t="s">
        <v>37</v>
      </c>
      <c r="Q6" s="1" t="s">
        <v>39</v>
      </c>
      <c r="R6" s="1" t="s">
        <v>38</v>
      </c>
      <c r="S6" s="1" t="s">
        <v>40</v>
      </c>
      <c r="T6" s="1" t="s">
        <v>41</v>
      </c>
      <c r="U6" s="1" t="s">
        <v>63</v>
      </c>
      <c r="V6" s="1" t="s">
        <v>42</v>
      </c>
      <c r="W6" s="1" t="s">
        <v>43</v>
      </c>
      <c r="X6" s="1"/>
      <c r="Y6" s="2" t="s">
        <v>2</v>
      </c>
      <c r="Z6" s="2" t="s">
        <v>3</v>
      </c>
      <c r="AA6">
        <f t="array" ref="AA6:AP10">LINEST(H7:H22,I7:W22,TRUE,TRUE)</f>
        <v>6.2499999999993477E-2</v>
      </c>
      <c r="AB6">
        <v>-0.31250000000000122</v>
      </c>
      <c r="AC6">
        <v>-6.2500000000004968E-2</v>
      </c>
      <c r="AD6">
        <v>1.4374999999999958</v>
      </c>
      <c r="AE6">
        <v>-0.18750000000000075</v>
      </c>
      <c r="AF6">
        <v>0.56249999999999911</v>
      </c>
      <c r="AG6">
        <v>-1.9375000000000002</v>
      </c>
      <c r="AH6">
        <v>1.9375000000000022</v>
      </c>
      <c r="AI6">
        <v>0.562500000000001</v>
      </c>
      <c r="AJ6">
        <v>-5.3124999999999964</v>
      </c>
      <c r="AK6">
        <v>8.4375</v>
      </c>
      <c r="AL6">
        <v>-0.81249999999999589</v>
      </c>
      <c r="AM6">
        <v>-5.1875</v>
      </c>
      <c r="AN6">
        <v>9.0624999999999982</v>
      </c>
      <c r="AO6">
        <v>21.562500000000004</v>
      </c>
      <c r="AP6">
        <v>399.1875</v>
      </c>
    </row>
    <row r="7" spans="1:42" x14ac:dyDescent="0.25">
      <c r="B7">
        <v>1</v>
      </c>
      <c r="C7">
        <v>10</v>
      </c>
      <c r="D7">
        <v>378</v>
      </c>
      <c r="E7">
        <v>376</v>
      </c>
      <c r="F7">
        <v>379</v>
      </c>
      <c r="G7">
        <v>379</v>
      </c>
      <c r="H7">
        <f>AVERAGE(D7:G7)</f>
        <v>378</v>
      </c>
      <c r="I7">
        <v>-1</v>
      </c>
      <c r="J7">
        <v>-1</v>
      </c>
      <c r="K7">
        <v>-1</v>
      </c>
      <c r="L7">
        <v>-1</v>
      </c>
      <c r="M7">
        <f>I7*J7</f>
        <v>1</v>
      </c>
      <c r="N7">
        <f>I7*K7</f>
        <v>1</v>
      </c>
      <c r="O7">
        <f>I7*L7</f>
        <v>1</v>
      </c>
      <c r="P7">
        <f>J7*K7</f>
        <v>1</v>
      </c>
      <c r="Q7">
        <f>J7*L7</f>
        <v>1</v>
      </c>
      <c r="R7">
        <f>K7*L7</f>
        <v>1</v>
      </c>
      <c r="S7">
        <f>I7*J7*K7</f>
        <v>-1</v>
      </c>
      <c r="T7">
        <f>I7*J7*L7</f>
        <v>-1</v>
      </c>
      <c r="U7">
        <f>I7*K7*L7</f>
        <v>-1</v>
      </c>
      <c r="V7">
        <f>J7*K7*L7</f>
        <v>-1</v>
      </c>
      <c r="W7">
        <f>I7*J7*K7*L7</f>
        <v>1</v>
      </c>
      <c r="Y7" s="2" t="s">
        <v>4</v>
      </c>
      <c r="Z7" s="2" t="s">
        <v>5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</row>
    <row r="8" spans="1:42" x14ac:dyDescent="0.25">
      <c r="B8">
        <v>2</v>
      </c>
      <c r="C8">
        <v>7</v>
      </c>
      <c r="D8">
        <v>415</v>
      </c>
      <c r="E8">
        <v>416</v>
      </c>
      <c r="F8">
        <v>416</v>
      </c>
      <c r="G8">
        <v>417</v>
      </c>
      <c r="H8">
        <f t="shared" ref="H8:H22" si="2">AVERAGE(D8:G8)</f>
        <v>416</v>
      </c>
      <c r="I8">
        <v>1</v>
      </c>
      <c r="J8">
        <v>-1</v>
      </c>
      <c r="K8">
        <v>-1</v>
      </c>
      <c r="L8">
        <v>-1</v>
      </c>
      <c r="M8">
        <f t="shared" ref="M8:M22" si="3">I8*J8</f>
        <v>-1</v>
      </c>
      <c r="N8">
        <f t="shared" ref="N8:N22" si="4">I8*K8</f>
        <v>-1</v>
      </c>
      <c r="O8">
        <f t="shared" ref="O8:O22" si="5">I8*L8</f>
        <v>-1</v>
      </c>
      <c r="P8">
        <f t="shared" ref="P8:P22" si="6">J8*K8</f>
        <v>1</v>
      </c>
      <c r="Q8">
        <f t="shared" ref="Q8:Q22" si="7">J8*L8</f>
        <v>1</v>
      </c>
      <c r="R8">
        <f t="shared" ref="R8:R22" si="8">K8*L8</f>
        <v>1</v>
      </c>
      <c r="S8">
        <f t="shared" ref="S8:S22" si="9">I8*J8*K8</f>
        <v>1</v>
      </c>
      <c r="T8">
        <f t="shared" ref="T8:T22" si="10">I8*J8*L8</f>
        <v>1</v>
      </c>
      <c r="U8">
        <f t="shared" ref="U8:U38" si="11">I8*K8*L8</f>
        <v>1</v>
      </c>
      <c r="V8">
        <f t="shared" ref="V8:V22" si="12">J8*K8*L8</f>
        <v>-1</v>
      </c>
      <c r="W8">
        <f t="shared" ref="W8:W22" si="13">I8*J8*K8*L8</f>
        <v>-1</v>
      </c>
      <c r="Y8" s="2" t="s">
        <v>6</v>
      </c>
      <c r="Z8" s="2" t="s">
        <v>7</v>
      </c>
      <c r="AA8">
        <v>1</v>
      </c>
      <c r="AB8">
        <v>0</v>
      </c>
      <c r="AC8" t="e">
        <v>#N/A</v>
      </c>
      <c r="AD8" t="e">
        <v>#N/A</v>
      </c>
      <c r="AE8" t="e">
        <v>#N/A</v>
      </c>
      <c r="AF8" t="e">
        <v>#N/A</v>
      </c>
      <c r="AG8" t="e">
        <v>#N/A</v>
      </c>
      <c r="AH8" t="e">
        <v>#N/A</v>
      </c>
      <c r="AI8" t="e">
        <v>#N/A</v>
      </c>
      <c r="AJ8" t="e">
        <v>#N/A</v>
      </c>
      <c r="AK8" t="e">
        <v>#N/A</v>
      </c>
      <c r="AL8" t="e">
        <v>#N/A</v>
      </c>
      <c r="AM8" t="e">
        <v>#N/A</v>
      </c>
      <c r="AN8" t="e">
        <v>#N/A</v>
      </c>
      <c r="AO8" t="e">
        <v>#N/A</v>
      </c>
      <c r="AP8" t="e">
        <v>#N/A</v>
      </c>
    </row>
    <row r="9" spans="1:42" x14ac:dyDescent="0.25">
      <c r="B9">
        <v>3</v>
      </c>
      <c r="C9">
        <v>3</v>
      </c>
      <c r="D9">
        <v>380</v>
      </c>
      <c r="E9">
        <v>379</v>
      </c>
      <c r="F9">
        <v>382</v>
      </c>
      <c r="G9">
        <v>383</v>
      </c>
      <c r="H9">
        <f t="shared" si="2"/>
        <v>381</v>
      </c>
      <c r="I9">
        <v>-1</v>
      </c>
      <c r="J9">
        <v>1</v>
      </c>
      <c r="K9">
        <v>-1</v>
      </c>
      <c r="L9">
        <v>-1</v>
      </c>
      <c r="M9">
        <f t="shared" si="3"/>
        <v>-1</v>
      </c>
      <c r="N9">
        <f t="shared" si="4"/>
        <v>1</v>
      </c>
      <c r="O9">
        <f t="shared" si="5"/>
        <v>1</v>
      </c>
      <c r="P9">
        <f t="shared" si="6"/>
        <v>-1</v>
      </c>
      <c r="Q9">
        <f t="shared" si="7"/>
        <v>-1</v>
      </c>
      <c r="R9">
        <f t="shared" si="8"/>
        <v>1</v>
      </c>
      <c r="S9">
        <f t="shared" si="9"/>
        <v>1</v>
      </c>
      <c r="T9">
        <f t="shared" si="10"/>
        <v>1</v>
      </c>
      <c r="U9">
        <f t="shared" si="11"/>
        <v>-1</v>
      </c>
      <c r="V9">
        <f t="shared" si="12"/>
        <v>1</v>
      </c>
      <c r="W9">
        <f t="shared" si="13"/>
        <v>-1</v>
      </c>
      <c r="Y9" s="2" t="s">
        <v>8</v>
      </c>
      <c r="Z9" s="2" t="s">
        <v>9</v>
      </c>
      <c r="AA9" t="e">
        <v>#NUM!</v>
      </c>
      <c r="AB9">
        <v>0</v>
      </c>
      <c r="AC9" t="e">
        <v>#N/A</v>
      </c>
      <c r="AD9" t="e">
        <v>#N/A</v>
      </c>
      <c r="AE9" t="e">
        <v>#N/A</v>
      </c>
      <c r="AF9" t="e">
        <v>#N/A</v>
      </c>
      <c r="AG9" t="e">
        <v>#N/A</v>
      </c>
      <c r="AH9" t="e">
        <v>#N/A</v>
      </c>
      <c r="AI9" t="e">
        <v>#N/A</v>
      </c>
      <c r="AJ9" t="e">
        <v>#N/A</v>
      </c>
      <c r="AK9" t="e">
        <v>#N/A</v>
      </c>
      <c r="AL9" t="e">
        <v>#N/A</v>
      </c>
      <c r="AM9" t="e">
        <v>#N/A</v>
      </c>
      <c r="AN9" t="e">
        <v>#N/A</v>
      </c>
      <c r="AO9" t="e">
        <v>#N/A</v>
      </c>
      <c r="AP9" t="e">
        <v>#N/A</v>
      </c>
    </row>
    <row r="10" spans="1:42" x14ac:dyDescent="0.25">
      <c r="B10">
        <v>4</v>
      </c>
      <c r="C10">
        <v>9</v>
      </c>
      <c r="D10">
        <v>450</v>
      </c>
      <c r="E10">
        <v>446</v>
      </c>
      <c r="F10">
        <v>449</v>
      </c>
      <c r="G10">
        <v>447</v>
      </c>
      <c r="H10">
        <f t="shared" si="2"/>
        <v>448</v>
      </c>
      <c r="I10">
        <v>1</v>
      </c>
      <c r="J10">
        <v>1</v>
      </c>
      <c r="K10">
        <v>-1</v>
      </c>
      <c r="L10">
        <v>-1</v>
      </c>
      <c r="M10">
        <f t="shared" si="3"/>
        <v>1</v>
      </c>
      <c r="N10">
        <f t="shared" si="4"/>
        <v>-1</v>
      </c>
      <c r="O10">
        <f t="shared" si="5"/>
        <v>-1</v>
      </c>
      <c r="P10">
        <f t="shared" si="6"/>
        <v>-1</v>
      </c>
      <c r="Q10">
        <f t="shared" si="7"/>
        <v>-1</v>
      </c>
      <c r="R10">
        <f t="shared" si="8"/>
        <v>1</v>
      </c>
      <c r="S10">
        <f t="shared" si="9"/>
        <v>-1</v>
      </c>
      <c r="T10">
        <f t="shared" si="10"/>
        <v>-1</v>
      </c>
      <c r="U10">
        <f t="shared" si="11"/>
        <v>1</v>
      </c>
      <c r="V10">
        <f t="shared" si="12"/>
        <v>1</v>
      </c>
      <c r="W10">
        <f t="shared" si="13"/>
        <v>1</v>
      </c>
      <c r="Y10" s="2" t="s">
        <v>10</v>
      </c>
      <c r="Z10" s="2" t="s">
        <v>11</v>
      </c>
      <c r="AA10">
        <v>10950.4375</v>
      </c>
      <c r="AB10">
        <v>0</v>
      </c>
      <c r="AC10" t="e">
        <v>#N/A</v>
      </c>
      <c r="AD10" t="e">
        <v>#N/A</v>
      </c>
      <c r="AE10" t="e">
        <v>#N/A</v>
      </c>
      <c r="AF10" t="e">
        <v>#N/A</v>
      </c>
      <c r="AG10" t="e">
        <v>#N/A</v>
      </c>
      <c r="AH10" t="e">
        <v>#N/A</v>
      </c>
      <c r="AI10" t="e">
        <v>#N/A</v>
      </c>
      <c r="AJ10" t="e">
        <v>#N/A</v>
      </c>
      <c r="AK10" t="e">
        <v>#N/A</v>
      </c>
      <c r="AL10" t="e">
        <v>#N/A</v>
      </c>
      <c r="AM10" t="e">
        <v>#N/A</v>
      </c>
      <c r="AN10" t="e">
        <v>#N/A</v>
      </c>
      <c r="AO10" t="e">
        <v>#N/A</v>
      </c>
      <c r="AP10" t="e">
        <v>#N/A</v>
      </c>
    </row>
    <row r="11" spans="1:42" x14ac:dyDescent="0.25">
      <c r="B11">
        <v>5</v>
      </c>
      <c r="C11">
        <v>6</v>
      </c>
      <c r="D11">
        <v>375</v>
      </c>
      <c r="E11">
        <v>371</v>
      </c>
      <c r="F11">
        <v>373</v>
      </c>
      <c r="G11">
        <v>369</v>
      </c>
      <c r="H11">
        <f t="shared" si="2"/>
        <v>372</v>
      </c>
      <c r="I11">
        <v>-1</v>
      </c>
      <c r="J11">
        <v>-1</v>
      </c>
      <c r="K11">
        <v>1</v>
      </c>
      <c r="L11">
        <v>-1</v>
      </c>
      <c r="M11">
        <f t="shared" si="3"/>
        <v>1</v>
      </c>
      <c r="N11">
        <f t="shared" si="4"/>
        <v>-1</v>
      </c>
      <c r="O11">
        <f t="shared" si="5"/>
        <v>1</v>
      </c>
      <c r="P11">
        <f t="shared" si="6"/>
        <v>-1</v>
      </c>
      <c r="Q11">
        <f t="shared" si="7"/>
        <v>1</v>
      </c>
      <c r="R11">
        <f t="shared" si="8"/>
        <v>-1</v>
      </c>
      <c r="S11">
        <f t="shared" si="9"/>
        <v>1</v>
      </c>
      <c r="T11">
        <f t="shared" si="10"/>
        <v>-1</v>
      </c>
      <c r="U11">
        <f t="shared" si="11"/>
        <v>1</v>
      </c>
      <c r="V11">
        <f t="shared" si="12"/>
        <v>1</v>
      </c>
      <c r="W11">
        <f t="shared" si="13"/>
        <v>-1</v>
      </c>
      <c r="Z11" s="4"/>
    </row>
    <row r="12" spans="1:42" x14ac:dyDescent="0.25">
      <c r="B12">
        <v>6</v>
      </c>
      <c r="C12">
        <v>2</v>
      </c>
      <c r="D12">
        <v>391</v>
      </c>
      <c r="E12">
        <v>390</v>
      </c>
      <c r="F12">
        <v>388</v>
      </c>
      <c r="G12">
        <v>391</v>
      </c>
      <c r="H12">
        <f t="shared" si="2"/>
        <v>390</v>
      </c>
      <c r="I12">
        <v>1</v>
      </c>
      <c r="J12">
        <v>-1</v>
      </c>
      <c r="K12">
        <v>1</v>
      </c>
      <c r="L12">
        <v>-1</v>
      </c>
      <c r="M12">
        <f t="shared" si="3"/>
        <v>-1</v>
      </c>
      <c r="N12">
        <f t="shared" si="4"/>
        <v>1</v>
      </c>
      <c r="O12">
        <f t="shared" si="5"/>
        <v>-1</v>
      </c>
      <c r="P12">
        <f t="shared" si="6"/>
        <v>-1</v>
      </c>
      <c r="Q12">
        <f t="shared" si="7"/>
        <v>1</v>
      </c>
      <c r="R12">
        <f t="shared" si="8"/>
        <v>-1</v>
      </c>
      <c r="S12">
        <f t="shared" si="9"/>
        <v>-1</v>
      </c>
      <c r="T12">
        <f t="shared" si="10"/>
        <v>1</v>
      </c>
      <c r="U12">
        <f t="shared" si="11"/>
        <v>-1</v>
      </c>
      <c r="V12">
        <f t="shared" si="12"/>
        <v>1</v>
      </c>
      <c r="W12">
        <f t="shared" si="13"/>
        <v>1</v>
      </c>
      <c r="Z12" s="4"/>
    </row>
    <row r="13" spans="1:42" x14ac:dyDescent="0.25">
      <c r="B13">
        <v>7</v>
      </c>
      <c r="C13">
        <v>5</v>
      </c>
      <c r="D13">
        <v>384</v>
      </c>
      <c r="E13">
        <v>385</v>
      </c>
      <c r="F13">
        <v>386</v>
      </c>
      <c r="G13">
        <v>385</v>
      </c>
      <c r="H13">
        <f t="shared" si="2"/>
        <v>385</v>
      </c>
      <c r="I13">
        <v>-1</v>
      </c>
      <c r="J13">
        <v>1</v>
      </c>
      <c r="K13">
        <v>1</v>
      </c>
      <c r="L13">
        <v>-1</v>
      </c>
      <c r="M13">
        <f t="shared" si="3"/>
        <v>-1</v>
      </c>
      <c r="N13">
        <f t="shared" si="4"/>
        <v>-1</v>
      </c>
      <c r="O13">
        <f t="shared" si="5"/>
        <v>1</v>
      </c>
      <c r="P13">
        <f t="shared" si="6"/>
        <v>1</v>
      </c>
      <c r="Q13">
        <f t="shared" si="7"/>
        <v>-1</v>
      </c>
      <c r="R13">
        <f t="shared" si="8"/>
        <v>-1</v>
      </c>
      <c r="S13">
        <f t="shared" si="9"/>
        <v>-1</v>
      </c>
      <c r="T13">
        <f t="shared" si="10"/>
        <v>1</v>
      </c>
      <c r="U13">
        <f t="shared" si="11"/>
        <v>1</v>
      </c>
      <c r="V13">
        <f t="shared" si="12"/>
        <v>-1</v>
      </c>
      <c r="W13">
        <f t="shared" si="13"/>
        <v>1</v>
      </c>
      <c r="Z13" s="4"/>
    </row>
    <row r="14" spans="1:42" x14ac:dyDescent="0.25">
      <c r="B14">
        <v>8</v>
      </c>
      <c r="C14">
        <v>4</v>
      </c>
      <c r="D14">
        <v>426</v>
      </c>
      <c r="E14">
        <v>433</v>
      </c>
      <c r="F14">
        <v>430</v>
      </c>
      <c r="G14">
        <v>431</v>
      </c>
      <c r="H14">
        <f t="shared" si="2"/>
        <v>430</v>
      </c>
      <c r="I14">
        <v>1</v>
      </c>
      <c r="J14">
        <v>1</v>
      </c>
      <c r="K14">
        <v>1</v>
      </c>
      <c r="L14">
        <v>-1</v>
      </c>
      <c r="M14">
        <f t="shared" si="3"/>
        <v>1</v>
      </c>
      <c r="N14">
        <f t="shared" si="4"/>
        <v>1</v>
      </c>
      <c r="O14">
        <f t="shared" si="5"/>
        <v>-1</v>
      </c>
      <c r="P14">
        <f t="shared" si="6"/>
        <v>1</v>
      </c>
      <c r="Q14">
        <f t="shared" si="7"/>
        <v>-1</v>
      </c>
      <c r="R14">
        <f t="shared" si="8"/>
        <v>-1</v>
      </c>
      <c r="S14">
        <f t="shared" si="9"/>
        <v>1</v>
      </c>
      <c r="T14">
        <f t="shared" si="10"/>
        <v>-1</v>
      </c>
      <c r="U14">
        <f t="shared" si="11"/>
        <v>-1</v>
      </c>
      <c r="V14">
        <f t="shared" si="12"/>
        <v>-1</v>
      </c>
      <c r="W14">
        <f t="shared" si="13"/>
        <v>-1</v>
      </c>
      <c r="Z14" s="4"/>
    </row>
    <row r="15" spans="1:42" x14ac:dyDescent="0.25">
      <c r="B15">
        <v>9</v>
      </c>
      <c r="C15">
        <v>12</v>
      </c>
      <c r="D15">
        <v>381</v>
      </c>
      <c r="E15">
        <v>381</v>
      </c>
      <c r="F15">
        <v>375</v>
      </c>
      <c r="G15">
        <v>383</v>
      </c>
      <c r="H15">
        <f t="shared" si="2"/>
        <v>380</v>
      </c>
      <c r="I15">
        <v>-1</v>
      </c>
      <c r="J15">
        <v>-1</v>
      </c>
      <c r="K15">
        <v>-1</v>
      </c>
      <c r="L15">
        <v>1</v>
      </c>
      <c r="M15">
        <f t="shared" si="3"/>
        <v>1</v>
      </c>
      <c r="N15">
        <f t="shared" si="4"/>
        <v>1</v>
      </c>
      <c r="O15">
        <f t="shared" si="5"/>
        <v>-1</v>
      </c>
      <c r="P15">
        <f t="shared" si="6"/>
        <v>1</v>
      </c>
      <c r="Q15">
        <f t="shared" si="7"/>
        <v>-1</v>
      </c>
      <c r="R15">
        <f t="shared" si="8"/>
        <v>-1</v>
      </c>
      <c r="S15">
        <f t="shared" si="9"/>
        <v>-1</v>
      </c>
      <c r="T15">
        <f t="shared" si="10"/>
        <v>1</v>
      </c>
      <c r="U15">
        <f t="shared" si="11"/>
        <v>1</v>
      </c>
      <c r="V15">
        <f t="shared" si="12"/>
        <v>1</v>
      </c>
      <c r="W15">
        <f t="shared" si="13"/>
        <v>-1</v>
      </c>
      <c r="Z15" s="5" t="s">
        <v>32</v>
      </c>
    </row>
    <row r="16" spans="1:42" x14ac:dyDescent="0.25">
      <c r="B16">
        <v>10</v>
      </c>
      <c r="C16">
        <v>16</v>
      </c>
      <c r="D16">
        <v>416</v>
      </c>
      <c r="E16">
        <v>420</v>
      </c>
      <c r="F16">
        <v>412</v>
      </c>
      <c r="G16">
        <v>412</v>
      </c>
      <c r="H16">
        <f t="shared" si="2"/>
        <v>415</v>
      </c>
      <c r="I16">
        <v>1</v>
      </c>
      <c r="J16">
        <v>-1</v>
      </c>
      <c r="K16">
        <v>-1</v>
      </c>
      <c r="L16">
        <v>1</v>
      </c>
      <c r="M16">
        <f t="shared" si="3"/>
        <v>-1</v>
      </c>
      <c r="N16">
        <f t="shared" si="4"/>
        <v>-1</v>
      </c>
      <c r="O16">
        <f t="shared" si="5"/>
        <v>1</v>
      </c>
      <c r="P16">
        <f t="shared" si="6"/>
        <v>1</v>
      </c>
      <c r="Q16">
        <f t="shared" si="7"/>
        <v>-1</v>
      </c>
      <c r="R16">
        <f t="shared" si="8"/>
        <v>-1</v>
      </c>
      <c r="S16">
        <f t="shared" si="9"/>
        <v>1</v>
      </c>
      <c r="T16">
        <f t="shared" si="10"/>
        <v>-1</v>
      </c>
      <c r="U16">
        <f t="shared" si="11"/>
        <v>-1</v>
      </c>
      <c r="V16">
        <f t="shared" si="12"/>
        <v>1</v>
      </c>
      <c r="W16">
        <f t="shared" si="13"/>
        <v>1</v>
      </c>
      <c r="Z16" s="5" t="s">
        <v>33</v>
      </c>
      <c r="AA16" s="4" t="e">
        <f>_xlfn.T.DIST.2T(ABS(AA6)/AA7,$AB$9)</f>
        <v>#DIV/0!</v>
      </c>
      <c r="AB16" s="4" t="e">
        <f t="shared" ref="AB16:AO16" si="14">_xlfn.T.DIST.2T(ABS(AB6)/AB7,$AB$9)</f>
        <v>#DIV/0!</v>
      </c>
      <c r="AC16" s="4" t="e">
        <f t="shared" si="14"/>
        <v>#DIV/0!</v>
      </c>
      <c r="AD16" s="4" t="e">
        <f t="shared" si="14"/>
        <v>#DIV/0!</v>
      </c>
      <c r="AE16" s="4" t="e">
        <f t="shared" si="14"/>
        <v>#DIV/0!</v>
      </c>
      <c r="AF16" s="4" t="e">
        <f t="shared" si="14"/>
        <v>#DIV/0!</v>
      </c>
      <c r="AG16" s="4" t="e">
        <f t="shared" si="14"/>
        <v>#DIV/0!</v>
      </c>
      <c r="AH16" s="4" t="e">
        <f t="shared" si="14"/>
        <v>#DIV/0!</v>
      </c>
      <c r="AI16" s="4" t="e">
        <f t="shared" si="14"/>
        <v>#DIV/0!</v>
      </c>
      <c r="AJ16" s="4" t="e">
        <f t="shared" si="14"/>
        <v>#DIV/0!</v>
      </c>
      <c r="AK16" s="4" t="e">
        <f t="shared" si="14"/>
        <v>#DIV/0!</v>
      </c>
      <c r="AL16" s="4" t="e">
        <f t="shared" si="14"/>
        <v>#DIV/0!</v>
      </c>
      <c r="AM16" s="4" t="e">
        <f t="shared" si="14"/>
        <v>#DIV/0!</v>
      </c>
      <c r="AN16" s="4" t="e">
        <f t="shared" si="14"/>
        <v>#DIV/0!</v>
      </c>
      <c r="AO16" s="4" t="e">
        <f t="shared" si="14"/>
        <v>#DIV/0!</v>
      </c>
    </row>
    <row r="17" spans="2:29" x14ac:dyDescent="0.25">
      <c r="B17">
        <v>11</v>
      </c>
      <c r="C17">
        <v>8</v>
      </c>
      <c r="D17">
        <v>371</v>
      </c>
      <c r="E17">
        <v>372</v>
      </c>
      <c r="F17">
        <v>371</v>
      </c>
      <c r="G17">
        <v>370</v>
      </c>
      <c r="H17">
        <f t="shared" si="2"/>
        <v>371</v>
      </c>
      <c r="I17">
        <v>-1</v>
      </c>
      <c r="J17">
        <v>1</v>
      </c>
      <c r="K17">
        <v>-1</v>
      </c>
      <c r="L17">
        <v>1</v>
      </c>
      <c r="M17">
        <f t="shared" si="3"/>
        <v>-1</v>
      </c>
      <c r="N17">
        <f t="shared" si="4"/>
        <v>1</v>
      </c>
      <c r="O17">
        <f t="shared" si="5"/>
        <v>-1</v>
      </c>
      <c r="P17">
        <f t="shared" si="6"/>
        <v>-1</v>
      </c>
      <c r="Q17">
        <f t="shared" si="7"/>
        <v>1</v>
      </c>
      <c r="R17">
        <f t="shared" si="8"/>
        <v>-1</v>
      </c>
      <c r="S17">
        <f t="shared" si="9"/>
        <v>1</v>
      </c>
      <c r="T17">
        <f t="shared" si="10"/>
        <v>-1</v>
      </c>
      <c r="U17">
        <f t="shared" si="11"/>
        <v>1</v>
      </c>
      <c r="V17">
        <f t="shared" si="12"/>
        <v>-1</v>
      </c>
      <c r="W17">
        <f t="shared" si="13"/>
        <v>1</v>
      </c>
      <c r="AA17" s="4"/>
    </row>
    <row r="18" spans="2:29" x14ac:dyDescent="0.25">
      <c r="B18">
        <v>12</v>
      </c>
      <c r="C18">
        <v>1</v>
      </c>
      <c r="D18">
        <v>445</v>
      </c>
      <c r="E18">
        <v>448</v>
      </c>
      <c r="F18">
        <v>443</v>
      </c>
      <c r="G18">
        <v>448</v>
      </c>
      <c r="H18">
        <f t="shared" si="2"/>
        <v>446</v>
      </c>
      <c r="I18">
        <v>1</v>
      </c>
      <c r="J18">
        <v>1</v>
      </c>
      <c r="K18">
        <v>-1</v>
      </c>
      <c r="L18">
        <v>1</v>
      </c>
      <c r="M18">
        <f t="shared" si="3"/>
        <v>1</v>
      </c>
      <c r="N18">
        <f t="shared" si="4"/>
        <v>-1</v>
      </c>
      <c r="O18">
        <f t="shared" si="5"/>
        <v>1</v>
      </c>
      <c r="P18">
        <f t="shared" si="6"/>
        <v>-1</v>
      </c>
      <c r="Q18">
        <f t="shared" si="7"/>
        <v>1</v>
      </c>
      <c r="R18">
        <f t="shared" si="8"/>
        <v>-1</v>
      </c>
      <c r="S18">
        <f t="shared" si="9"/>
        <v>-1</v>
      </c>
      <c r="T18">
        <f t="shared" si="10"/>
        <v>1</v>
      </c>
      <c r="U18">
        <f t="shared" si="11"/>
        <v>-1</v>
      </c>
      <c r="V18">
        <f t="shared" si="12"/>
        <v>-1</v>
      </c>
      <c r="W18">
        <f t="shared" si="13"/>
        <v>-1</v>
      </c>
      <c r="Y18" s="6" t="s">
        <v>48</v>
      </c>
    </row>
    <row r="19" spans="2:29" x14ac:dyDescent="0.25">
      <c r="B19">
        <v>13</v>
      </c>
      <c r="C19">
        <v>14</v>
      </c>
      <c r="D19">
        <v>377</v>
      </c>
      <c r="E19">
        <v>377</v>
      </c>
      <c r="F19">
        <v>379</v>
      </c>
      <c r="G19">
        <v>379</v>
      </c>
      <c r="H19">
        <f t="shared" si="2"/>
        <v>378</v>
      </c>
      <c r="I19">
        <v>-1</v>
      </c>
      <c r="J19">
        <v>-1</v>
      </c>
      <c r="K19">
        <v>1</v>
      </c>
      <c r="L19">
        <v>1</v>
      </c>
      <c r="M19">
        <f t="shared" si="3"/>
        <v>1</v>
      </c>
      <c r="N19">
        <f t="shared" si="4"/>
        <v>-1</v>
      </c>
      <c r="O19">
        <f t="shared" si="5"/>
        <v>-1</v>
      </c>
      <c r="P19">
        <f t="shared" si="6"/>
        <v>-1</v>
      </c>
      <c r="Q19">
        <f t="shared" si="7"/>
        <v>-1</v>
      </c>
      <c r="R19">
        <f t="shared" si="8"/>
        <v>1</v>
      </c>
      <c r="S19">
        <f t="shared" si="9"/>
        <v>1</v>
      </c>
      <c r="T19">
        <f t="shared" si="10"/>
        <v>1</v>
      </c>
      <c r="U19">
        <f t="shared" si="11"/>
        <v>-1</v>
      </c>
      <c r="V19">
        <f t="shared" si="12"/>
        <v>-1</v>
      </c>
      <c r="W19">
        <f t="shared" si="13"/>
        <v>1</v>
      </c>
    </row>
    <row r="20" spans="2:29" x14ac:dyDescent="0.25">
      <c r="B20">
        <v>14</v>
      </c>
      <c r="C20">
        <v>15</v>
      </c>
      <c r="D20">
        <v>391</v>
      </c>
      <c r="E20">
        <v>391</v>
      </c>
      <c r="F20">
        <v>386</v>
      </c>
      <c r="G20">
        <v>400</v>
      </c>
      <c r="H20">
        <f t="shared" si="2"/>
        <v>392</v>
      </c>
      <c r="I20">
        <v>1</v>
      </c>
      <c r="J20">
        <v>-1</v>
      </c>
      <c r="K20">
        <v>1</v>
      </c>
      <c r="L20">
        <v>1</v>
      </c>
      <c r="M20">
        <f t="shared" si="3"/>
        <v>-1</v>
      </c>
      <c r="N20">
        <f t="shared" si="4"/>
        <v>1</v>
      </c>
      <c r="O20">
        <f t="shared" si="5"/>
        <v>1</v>
      </c>
      <c r="P20">
        <f t="shared" si="6"/>
        <v>-1</v>
      </c>
      <c r="Q20">
        <f t="shared" si="7"/>
        <v>-1</v>
      </c>
      <c r="R20">
        <f t="shared" si="8"/>
        <v>1</v>
      </c>
      <c r="S20">
        <f t="shared" si="9"/>
        <v>-1</v>
      </c>
      <c r="T20">
        <f t="shared" si="10"/>
        <v>-1</v>
      </c>
      <c r="U20">
        <f t="shared" si="11"/>
        <v>1</v>
      </c>
      <c r="V20">
        <f t="shared" si="12"/>
        <v>-1</v>
      </c>
      <c r="W20">
        <f t="shared" si="13"/>
        <v>-1</v>
      </c>
      <c r="Y20" s="6" t="s">
        <v>53</v>
      </c>
    </row>
    <row r="21" spans="2:29" x14ac:dyDescent="0.25">
      <c r="B21">
        <v>15</v>
      </c>
      <c r="C21">
        <v>11</v>
      </c>
      <c r="D21">
        <v>375</v>
      </c>
      <c r="E21">
        <v>376</v>
      </c>
      <c r="F21">
        <v>376</v>
      </c>
      <c r="G21">
        <v>377</v>
      </c>
      <c r="H21">
        <f t="shared" si="2"/>
        <v>376</v>
      </c>
      <c r="I21">
        <v>-1</v>
      </c>
      <c r="J21">
        <v>1</v>
      </c>
      <c r="K21">
        <v>1</v>
      </c>
      <c r="L21">
        <v>1</v>
      </c>
      <c r="M21">
        <f t="shared" si="3"/>
        <v>-1</v>
      </c>
      <c r="N21">
        <f t="shared" si="4"/>
        <v>-1</v>
      </c>
      <c r="O21">
        <f t="shared" si="5"/>
        <v>-1</v>
      </c>
      <c r="P21">
        <f t="shared" si="6"/>
        <v>1</v>
      </c>
      <c r="Q21">
        <f t="shared" si="7"/>
        <v>1</v>
      </c>
      <c r="R21">
        <f t="shared" si="8"/>
        <v>1</v>
      </c>
      <c r="S21">
        <f t="shared" si="9"/>
        <v>-1</v>
      </c>
      <c r="T21">
        <f t="shared" si="10"/>
        <v>-1</v>
      </c>
      <c r="U21">
        <f t="shared" si="11"/>
        <v>-1</v>
      </c>
      <c r="V21">
        <f t="shared" si="12"/>
        <v>1</v>
      </c>
      <c r="W21">
        <f t="shared" si="13"/>
        <v>-1</v>
      </c>
      <c r="Y21" s="7" t="s">
        <v>54</v>
      </c>
    </row>
    <row r="22" spans="2:29" x14ac:dyDescent="0.25">
      <c r="B22">
        <v>16</v>
      </c>
      <c r="C22">
        <v>13</v>
      </c>
      <c r="D22">
        <v>430</v>
      </c>
      <c r="E22">
        <v>430</v>
      </c>
      <c r="F22">
        <v>428</v>
      </c>
      <c r="G22">
        <v>428</v>
      </c>
      <c r="H22">
        <f t="shared" si="2"/>
        <v>429</v>
      </c>
      <c r="I22">
        <v>1</v>
      </c>
      <c r="J22">
        <v>1</v>
      </c>
      <c r="K22">
        <v>1</v>
      </c>
      <c r="L22">
        <v>1</v>
      </c>
      <c r="M22">
        <f t="shared" si="3"/>
        <v>1</v>
      </c>
      <c r="N22">
        <f t="shared" si="4"/>
        <v>1</v>
      </c>
      <c r="O22">
        <f t="shared" si="5"/>
        <v>1</v>
      </c>
      <c r="P22">
        <f t="shared" si="6"/>
        <v>1</v>
      </c>
      <c r="Q22">
        <f t="shared" si="7"/>
        <v>1</v>
      </c>
      <c r="R22">
        <f t="shared" si="8"/>
        <v>1</v>
      </c>
      <c r="S22">
        <f t="shared" si="9"/>
        <v>1</v>
      </c>
      <c r="T22">
        <f t="shared" si="10"/>
        <v>1</v>
      </c>
      <c r="U22">
        <f t="shared" si="11"/>
        <v>1</v>
      </c>
      <c r="V22">
        <f t="shared" si="12"/>
        <v>1</v>
      </c>
      <c r="W22">
        <f t="shared" si="13"/>
        <v>1</v>
      </c>
      <c r="X22" t="s">
        <v>59</v>
      </c>
      <c r="Y22" t="s">
        <v>55</v>
      </c>
      <c r="Z22" t="s">
        <v>56</v>
      </c>
      <c r="AA22" s="8" t="s">
        <v>57</v>
      </c>
      <c r="AB22" s="8" t="s">
        <v>58</v>
      </c>
      <c r="AC22" s="8" t="s">
        <v>62</v>
      </c>
    </row>
    <row r="23" spans="2:29" x14ac:dyDescent="0.25">
      <c r="U23">
        <f t="shared" si="11"/>
        <v>0</v>
      </c>
      <c r="X23">
        <v>1</v>
      </c>
      <c r="Y23" s="9" t="s">
        <v>35</v>
      </c>
      <c r="Z23">
        <v>-5.3124999999999964</v>
      </c>
      <c r="AA23">
        <f>1-AA37</f>
        <v>4.5158396089583497E-2</v>
      </c>
      <c r="AB23">
        <f>_xlfn.NORM.S.INV(AA23)</f>
        <v>-1.6937289945417813</v>
      </c>
      <c r="AC23">
        <f>AB23*$Z$39+$Z$38</f>
        <v>-9.330560786481108</v>
      </c>
    </row>
    <row r="24" spans="2:29" x14ac:dyDescent="0.25">
      <c r="U24">
        <f t="shared" si="11"/>
        <v>0</v>
      </c>
      <c r="X24">
        <v>2</v>
      </c>
      <c r="Y24" s="9" t="s">
        <v>14</v>
      </c>
      <c r="Z24">
        <v>-5.1875</v>
      </c>
      <c r="AA24">
        <f>(X24-0.3175)/(14+0.365)</f>
        <v>0.11712495649147234</v>
      </c>
      <c r="AB24">
        <f t="shared" ref="AB24:AB37" si="15">_xlfn.NORM.S.INV(AA24)</f>
        <v>-1.1894823484866943</v>
      </c>
      <c r="AC24">
        <f t="shared" ref="AC24:AC37" si="16">AB24*$Z$39+$Z$38</f>
        <v>-5.9610168926100062</v>
      </c>
    </row>
    <row r="25" spans="2:29" x14ac:dyDescent="0.25">
      <c r="U25">
        <f t="shared" si="11"/>
        <v>0</v>
      </c>
      <c r="X25">
        <v>3</v>
      </c>
      <c r="Y25" s="9" t="s">
        <v>39</v>
      </c>
      <c r="Z25">
        <v>-1.9375000000000002</v>
      </c>
      <c r="AA25">
        <f t="shared" ref="AA25:AA36" si="17">(X25-0.3175)/(14+0.365)</f>
        <v>0.18673860076575008</v>
      </c>
      <c r="AB25">
        <f t="shared" si="15"/>
        <v>-0.88997892680916613</v>
      </c>
      <c r="AC25">
        <f t="shared" si="16"/>
        <v>-3.9596353591832738</v>
      </c>
    </row>
    <row r="26" spans="2:29" x14ac:dyDescent="0.25">
      <c r="U26">
        <f t="shared" si="11"/>
        <v>0</v>
      </c>
      <c r="X26">
        <v>4</v>
      </c>
      <c r="Y26" s="9" t="s">
        <v>15</v>
      </c>
      <c r="Z26">
        <v>-0.81249999999999589</v>
      </c>
      <c r="AA26">
        <f t="shared" si="17"/>
        <v>0.25635224504002785</v>
      </c>
      <c r="AB26">
        <f t="shared" si="15"/>
        <v>-0.65463235082602966</v>
      </c>
      <c r="AC26">
        <f t="shared" si="16"/>
        <v>-2.3869712190219623</v>
      </c>
    </row>
    <row r="27" spans="2:29" x14ac:dyDescent="0.25">
      <c r="U27">
        <f t="shared" si="11"/>
        <v>0</v>
      </c>
      <c r="X27">
        <v>5</v>
      </c>
      <c r="Y27" s="9" t="s">
        <v>42</v>
      </c>
      <c r="Z27">
        <v>-0.31250000000000122</v>
      </c>
      <c r="AA27">
        <f t="shared" si="17"/>
        <v>0.32596588931430559</v>
      </c>
      <c r="AB27">
        <f t="shared" si="15"/>
        <v>-0.45108015687788527</v>
      </c>
      <c r="AC27">
        <f t="shared" si="16"/>
        <v>-1.026767720262139</v>
      </c>
    </row>
    <row r="28" spans="2:29" x14ac:dyDescent="0.25">
      <c r="U28">
        <f t="shared" si="11"/>
        <v>0</v>
      </c>
      <c r="X28">
        <v>6</v>
      </c>
      <c r="Y28" s="9" t="s">
        <v>40</v>
      </c>
      <c r="Z28">
        <v>-0.18750000000000075</v>
      </c>
      <c r="AA28">
        <f t="shared" si="17"/>
        <v>0.39557953358858339</v>
      </c>
      <c r="AB28">
        <f t="shared" si="15"/>
        <v>-0.2648058018486415</v>
      </c>
      <c r="AC28">
        <f t="shared" si="16"/>
        <v>0.21797950906300478</v>
      </c>
    </row>
    <row r="29" spans="2:29" x14ac:dyDescent="0.25">
      <c r="U29">
        <f t="shared" si="11"/>
        <v>0</v>
      </c>
      <c r="X29">
        <v>7</v>
      </c>
      <c r="Y29" s="9" t="s">
        <v>63</v>
      </c>
      <c r="Z29">
        <v>-6.2500000000004968E-2</v>
      </c>
      <c r="AA29">
        <f t="shared" si="17"/>
        <v>0.46519317786286113</v>
      </c>
      <c r="AB29">
        <f t="shared" si="15"/>
        <v>-8.7358751239193039E-2</v>
      </c>
      <c r="AC29">
        <f t="shared" si="16"/>
        <v>1.4037397526743887</v>
      </c>
    </row>
    <row r="30" spans="2:29" x14ac:dyDescent="0.25">
      <c r="U30">
        <f t="shared" si="11"/>
        <v>0</v>
      </c>
      <c r="X30">
        <v>8</v>
      </c>
      <c r="Y30" s="9" t="s">
        <v>43</v>
      </c>
      <c r="Z30">
        <v>6.2499999999993477E-2</v>
      </c>
      <c r="AA30">
        <f t="shared" si="17"/>
        <v>0.53480682213713893</v>
      </c>
      <c r="AB30">
        <f t="shared" si="15"/>
        <v>8.7358751239193136E-2</v>
      </c>
      <c r="AC30">
        <f t="shared" si="16"/>
        <v>2.5712602473256112</v>
      </c>
    </row>
    <row r="31" spans="2:29" x14ac:dyDescent="0.25">
      <c r="U31">
        <f t="shared" si="11"/>
        <v>0</v>
      </c>
      <c r="X31">
        <v>9</v>
      </c>
      <c r="Y31" s="9" t="s">
        <v>38</v>
      </c>
      <c r="Z31">
        <v>0.56249999999999911</v>
      </c>
      <c r="AA31">
        <f t="shared" si="17"/>
        <v>0.60442046641141656</v>
      </c>
      <c r="AB31">
        <f t="shared" si="15"/>
        <v>0.26480580184864139</v>
      </c>
      <c r="AC31">
        <f t="shared" si="16"/>
        <v>3.757020490936994</v>
      </c>
    </row>
    <row r="32" spans="2:29" x14ac:dyDescent="0.25">
      <c r="U32">
        <f t="shared" si="11"/>
        <v>0</v>
      </c>
      <c r="X32">
        <v>10</v>
      </c>
      <c r="Y32" s="9" t="s">
        <v>36</v>
      </c>
      <c r="Z32">
        <v>0.562500000000001</v>
      </c>
      <c r="AA32">
        <f t="shared" si="17"/>
        <v>0.6740341106856943</v>
      </c>
      <c r="AB32">
        <f t="shared" si="15"/>
        <v>0.451080156877885</v>
      </c>
      <c r="AC32">
        <f t="shared" si="16"/>
        <v>5.0017677202621362</v>
      </c>
    </row>
    <row r="33" spans="21:29" x14ac:dyDescent="0.25">
      <c r="U33">
        <f t="shared" si="11"/>
        <v>0</v>
      </c>
      <c r="X33">
        <v>11</v>
      </c>
      <c r="Y33" s="9" t="s">
        <v>41</v>
      </c>
      <c r="Z33">
        <v>1.4374999999999958</v>
      </c>
      <c r="AA33">
        <f t="shared" si="17"/>
        <v>0.74364775495997204</v>
      </c>
      <c r="AB33">
        <f t="shared" si="15"/>
        <v>0.65463235082602944</v>
      </c>
      <c r="AC33">
        <f t="shared" si="16"/>
        <v>6.3619712190219611</v>
      </c>
    </row>
    <row r="34" spans="21:29" x14ac:dyDescent="0.25">
      <c r="U34">
        <f t="shared" si="11"/>
        <v>0</v>
      </c>
      <c r="X34">
        <v>12</v>
      </c>
      <c r="Y34" s="9" t="s">
        <v>37</v>
      </c>
      <c r="Z34">
        <v>1.9375000000000022</v>
      </c>
      <c r="AA34">
        <f t="shared" si="17"/>
        <v>0.81326139923424989</v>
      </c>
      <c r="AB34">
        <f t="shared" si="15"/>
        <v>0.88997892680916613</v>
      </c>
      <c r="AC34">
        <f t="shared" si="16"/>
        <v>7.9346353591832735</v>
      </c>
    </row>
    <row r="35" spans="21:29" x14ac:dyDescent="0.25">
      <c r="U35">
        <f t="shared" si="11"/>
        <v>0</v>
      </c>
      <c r="X35">
        <v>13</v>
      </c>
      <c r="Y35" s="9" t="s">
        <v>34</v>
      </c>
      <c r="Z35">
        <v>8.4375</v>
      </c>
      <c r="AA35">
        <f t="shared" si="17"/>
        <v>0.88287504350852763</v>
      </c>
      <c r="AB35">
        <f t="shared" si="15"/>
        <v>1.1894823484866943</v>
      </c>
      <c r="AC35">
        <f t="shared" si="16"/>
        <v>9.9360168926100059</v>
      </c>
    </row>
    <row r="36" spans="21:29" x14ac:dyDescent="0.25">
      <c r="U36">
        <f t="shared" si="11"/>
        <v>0</v>
      </c>
      <c r="X36">
        <v>14</v>
      </c>
      <c r="Y36" s="9" t="s">
        <v>13</v>
      </c>
      <c r="Z36">
        <v>9.0624999999999982</v>
      </c>
      <c r="AA36">
        <f t="shared" si="17"/>
        <v>0.95248868778280538</v>
      </c>
      <c r="AB36">
        <f t="shared" si="15"/>
        <v>1.6694783150496646</v>
      </c>
      <c r="AC36">
        <f t="shared" si="16"/>
        <v>13.143509675890357</v>
      </c>
    </row>
    <row r="37" spans="21:29" x14ac:dyDescent="0.25">
      <c r="U37">
        <f t="shared" si="11"/>
        <v>0</v>
      </c>
      <c r="X37">
        <v>15</v>
      </c>
      <c r="Y37" s="9" t="s">
        <v>12</v>
      </c>
      <c r="Z37">
        <v>21.562500000000004</v>
      </c>
      <c r="AA37">
        <f>0.5^(1/X37)</f>
        <v>0.9548416039104165</v>
      </c>
      <c r="AB37">
        <f t="shared" si="15"/>
        <v>1.6937289945417813</v>
      </c>
      <c r="AC37">
        <f t="shared" si="16"/>
        <v>13.305560786481106</v>
      </c>
    </row>
    <row r="38" spans="21:29" x14ac:dyDescent="0.25">
      <c r="U38">
        <f t="shared" si="11"/>
        <v>0</v>
      </c>
      <c r="Y38" s="9" t="s">
        <v>60</v>
      </c>
      <c r="Z38">
        <f>AVERAGE(Z23:Z37)</f>
        <v>1.9874999999999996</v>
      </c>
    </row>
    <row r="39" spans="21:29" x14ac:dyDescent="0.25">
      <c r="Y39" s="9" t="s">
        <v>61</v>
      </c>
      <c r="Z39">
        <f>_xlfn.STDEV.S(Z23:Z37)</f>
        <v>6.6823327834350952</v>
      </c>
    </row>
  </sheetData>
  <sortState ref="Y23:Z37">
    <sortCondition ref="Z23:Z37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O22" sqref="O22"/>
    </sheetView>
  </sheetViews>
  <sheetFormatPr defaultRowHeight="15" x14ac:dyDescent="0.25"/>
  <sheetData>
    <row r="1" spans="1:22" x14ac:dyDescent="0.25">
      <c r="A1" t="s">
        <v>21</v>
      </c>
      <c r="K1" t="s">
        <v>23</v>
      </c>
    </row>
    <row r="2" spans="1:22" x14ac:dyDescent="0.25">
      <c r="A2" t="s">
        <v>22</v>
      </c>
      <c r="K2" t="s">
        <v>24</v>
      </c>
    </row>
    <row r="3" spans="1:22" x14ac:dyDescent="0.25">
      <c r="K3" t="s">
        <v>25</v>
      </c>
    </row>
    <row r="4" spans="1:22" x14ac:dyDescent="0.25">
      <c r="K4" t="s">
        <v>26</v>
      </c>
      <c r="Q4" s="1"/>
      <c r="R4" s="1"/>
      <c r="S4" s="1"/>
      <c r="T4" s="1"/>
      <c r="U4" s="1"/>
    </row>
    <row r="5" spans="1:22" x14ac:dyDescent="0.25">
      <c r="B5" s="1" t="s">
        <v>16</v>
      </c>
      <c r="C5" s="1" t="s">
        <v>18</v>
      </c>
      <c r="E5" t="s">
        <v>19</v>
      </c>
      <c r="H5" s="1" t="s">
        <v>20</v>
      </c>
      <c r="I5" s="1"/>
      <c r="J5" s="1"/>
      <c r="K5" s="1"/>
      <c r="O5" s="3" t="s">
        <v>1</v>
      </c>
      <c r="P5" s="2"/>
      <c r="Q5" s="1" t="s">
        <v>35</v>
      </c>
      <c r="R5" s="1" t="s">
        <v>34</v>
      </c>
      <c r="S5" s="1" t="s">
        <v>14</v>
      </c>
      <c r="T5" s="1" t="s">
        <v>13</v>
      </c>
      <c r="U5" s="1" t="s">
        <v>12</v>
      </c>
      <c r="V5" s="1" t="s">
        <v>0</v>
      </c>
    </row>
    <row r="6" spans="1:22" x14ac:dyDescent="0.25">
      <c r="B6" s="1" t="s">
        <v>17</v>
      </c>
      <c r="C6" s="1" t="s">
        <v>17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12</v>
      </c>
      <c r="J6" s="1" t="s">
        <v>13</v>
      </c>
      <c r="K6" s="1" t="s">
        <v>14</v>
      </c>
      <c r="L6" s="1" t="s">
        <v>34</v>
      </c>
      <c r="M6" s="1" t="s">
        <v>35</v>
      </c>
      <c r="N6" s="1"/>
      <c r="O6" s="2" t="s">
        <v>2</v>
      </c>
      <c r="P6" s="2" t="s">
        <v>3</v>
      </c>
      <c r="Q6">
        <f t="array" ref="Q6:V10">LINEST(H7:H22,I7:M22,TRUE,TRUE)</f>
        <v>-5.3124999999999982</v>
      </c>
      <c r="R6">
        <v>8.4374999999999964</v>
      </c>
      <c r="S6">
        <v>-5.1875</v>
      </c>
      <c r="T6">
        <v>9.0624999999999982</v>
      </c>
      <c r="U6">
        <v>21.5625</v>
      </c>
      <c r="V6">
        <v>399.1875</v>
      </c>
    </row>
    <row r="7" spans="1:22" x14ac:dyDescent="0.25">
      <c r="B7">
        <v>1</v>
      </c>
      <c r="C7">
        <v>10</v>
      </c>
      <c r="D7">
        <v>378</v>
      </c>
      <c r="E7">
        <v>376</v>
      </c>
      <c r="F7">
        <v>379</v>
      </c>
      <c r="G7">
        <v>379</v>
      </c>
      <c r="H7">
        <f>AVERAGE(D7:G7)</f>
        <v>378</v>
      </c>
      <c r="I7">
        <v>-1</v>
      </c>
      <c r="J7">
        <v>-1</v>
      </c>
      <c r="K7">
        <v>-1</v>
      </c>
      <c r="L7">
        <f t="shared" ref="L7:L22" si="0">I7*J7</f>
        <v>1</v>
      </c>
      <c r="M7">
        <f t="shared" ref="M7:M22" si="1">I7*K7</f>
        <v>1</v>
      </c>
      <c r="O7" s="2" t="s">
        <v>4</v>
      </c>
      <c r="P7" s="2" t="s">
        <v>5</v>
      </c>
      <c r="Q7">
        <v>1.0491812283871651</v>
      </c>
      <c r="R7">
        <v>1.0491812283871651</v>
      </c>
      <c r="S7">
        <v>1.0491812283871651</v>
      </c>
      <c r="T7">
        <v>1.0491812283871651</v>
      </c>
      <c r="U7">
        <v>1.0491812283871651</v>
      </c>
      <c r="V7">
        <v>1.0491812283871651</v>
      </c>
    </row>
    <row r="8" spans="1:22" x14ac:dyDescent="0.25">
      <c r="B8">
        <v>2</v>
      </c>
      <c r="C8">
        <v>7</v>
      </c>
      <c r="D8">
        <v>415</v>
      </c>
      <c r="E8">
        <v>416</v>
      </c>
      <c r="F8">
        <v>416</v>
      </c>
      <c r="G8">
        <v>417</v>
      </c>
      <c r="H8">
        <f t="shared" ref="H8:H22" si="2">AVERAGE(D8:G8)</f>
        <v>416</v>
      </c>
      <c r="I8">
        <v>1</v>
      </c>
      <c r="J8">
        <v>-1</v>
      </c>
      <c r="K8">
        <v>-1</v>
      </c>
      <c r="L8">
        <f t="shared" si="0"/>
        <v>-1</v>
      </c>
      <c r="M8">
        <f t="shared" si="1"/>
        <v>-1</v>
      </c>
      <c r="O8" s="2" t="s">
        <v>6</v>
      </c>
      <c r="P8" s="2" t="s">
        <v>7</v>
      </c>
      <c r="Q8">
        <v>0.98391616773302437</v>
      </c>
      <c r="R8">
        <v>4.1967249135486604</v>
      </c>
      <c r="S8" t="e">
        <v>#N/A</v>
      </c>
      <c r="T8" t="e">
        <v>#N/A</v>
      </c>
      <c r="U8" t="e">
        <v>#N/A</v>
      </c>
      <c r="V8" t="e">
        <v>#N/A</v>
      </c>
    </row>
    <row r="9" spans="1:22" x14ac:dyDescent="0.25">
      <c r="B9">
        <v>3</v>
      </c>
      <c r="C9">
        <v>3</v>
      </c>
      <c r="D9">
        <v>380</v>
      </c>
      <c r="E9">
        <v>379</v>
      </c>
      <c r="F9">
        <v>382</v>
      </c>
      <c r="G9">
        <v>383</v>
      </c>
      <c r="H9">
        <f t="shared" si="2"/>
        <v>381</v>
      </c>
      <c r="I9">
        <v>-1</v>
      </c>
      <c r="J9">
        <v>1</v>
      </c>
      <c r="K9">
        <v>-1</v>
      </c>
      <c r="L9">
        <f t="shared" si="0"/>
        <v>-1</v>
      </c>
      <c r="M9">
        <f t="shared" si="1"/>
        <v>1</v>
      </c>
      <c r="O9" s="2" t="s">
        <v>8</v>
      </c>
      <c r="P9" s="2" t="s">
        <v>9</v>
      </c>
      <c r="Q9">
        <v>122.34847409510287</v>
      </c>
      <c r="R9">
        <v>10</v>
      </c>
      <c r="S9" t="e">
        <v>#N/A</v>
      </c>
      <c r="T9" t="e">
        <v>#N/A</v>
      </c>
      <c r="U9" t="e">
        <v>#N/A</v>
      </c>
      <c r="V9" t="e">
        <v>#N/A</v>
      </c>
    </row>
    <row r="10" spans="1:22" x14ac:dyDescent="0.25">
      <c r="B10">
        <v>4</v>
      </c>
      <c r="C10">
        <v>9</v>
      </c>
      <c r="D10">
        <v>450</v>
      </c>
      <c r="E10">
        <v>446</v>
      </c>
      <c r="F10">
        <v>449</v>
      </c>
      <c r="G10">
        <v>447</v>
      </c>
      <c r="H10">
        <f t="shared" si="2"/>
        <v>448</v>
      </c>
      <c r="I10">
        <v>1</v>
      </c>
      <c r="J10">
        <v>1</v>
      </c>
      <c r="K10">
        <v>-1</v>
      </c>
      <c r="L10">
        <f t="shared" si="0"/>
        <v>1</v>
      </c>
      <c r="M10">
        <f t="shared" si="1"/>
        <v>-1</v>
      </c>
      <c r="O10" s="2" t="s">
        <v>10</v>
      </c>
      <c r="P10" s="2" t="s">
        <v>11</v>
      </c>
      <c r="Q10">
        <v>10774.3125</v>
      </c>
      <c r="R10">
        <v>176.12500000000009</v>
      </c>
      <c r="S10" t="e">
        <v>#N/A</v>
      </c>
      <c r="T10" t="e">
        <v>#N/A</v>
      </c>
      <c r="U10" t="e">
        <v>#N/A</v>
      </c>
      <c r="V10" t="e">
        <v>#N/A</v>
      </c>
    </row>
    <row r="11" spans="1:22" x14ac:dyDescent="0.25">
      <c r="B11">
        <v>5</v>
      </c>
      <c r="C11">
        <v>6</v>
      </c>
      <c r="D11">
        <v>375</v>
      </c>
      <c r="E11">
        <v>371</v>
      </c>
      <c r="F11">
        <v>373</v>
      </c>
      <c r="G11">
        <v>369</v>
      </c>
      <c r="H11">
        <f t="shared" si="2"/>
        <v>372</v>
      </c>
      <c r="I11">
        <v>-1</v>
      </c>
      <c r="J11">
        <v>-1</v>
      </c>
      <c r="K11">
        <v>1</v>
      </c>
      <c r="L11">
        <f t="shared" si="0"/>
        <v>1</v>
      </c>
      <c r="M11">
        <f t="shared" si="1"/>
        <v>-1</v>
      </c>
      <c r="P11" s="4"/>
    </row>
    <row r="12" spans="1:22" x14ac:dyDescent="0.25">
      <c r="B12">
        <v>6</v>
      </c>
      <c r="C12">
        <v>2</v>
      </c>
      <c r="D12">
        <v>391</v>
      </c>
      <c r="E12">
        <v>390</v>
      </c>
      <c r="F12">
        <v>388</v>
      </c>
      <c r="G12">
        <v>391</v>
      </c>
      <c r="H12">
        <f t="shared" si="2"/>
        <v>390</v>
      </c>
      <c r="I12">
        <v>1</v>
      </c>
      <c r="J12">
        <v>-1</v>
      </c>
      <c r="K12">
        <v>1</v>
      </c>
      <c r="L12">
        <f t="shared" si="0"/>
        <v>-1</v>
      </c>
      <c r="M12">
        <f t="shared" si="1"/>
        <v>1</v>
      </c>
      <c r="P12" s="4"/>
    </row>
    <row r="13" spans="1:22" x14ac:dyDescent="0.25">
      <c r="B13">
        <v>7</v>
      </c>
      <c r="C13">
        <v>5</v>
      </c>
      <c r="D13">
        <v>384</v>
      </c>
      <c r="E13">
        <v>385</v>
      </c>
      <c r="F13">
        <v>386</v>
      </c>
      <c r="G13">
        <v>385</v>
      </c>
      <c r="H13">
        <f t="shared" si="2"/>
        <v>385</v>
      </c>
      <c r="I13">
        <v>-1</v>
      </c>
      <c r="J13">
        <v>1</v>
      </c>
      <c r="K13">
        <v>1</v>
      </c>
      <c r="L13">
        <f t="shared" si="0"/>
        <v>-1</v>
      </c>
      <c r="M13">
        <f t="shared" si="1"/>
        <v>-1</v>
      </c>
      <c r="P13" s="4"/>
    </row>
    <row r="14" spans="1:22" x14ac:dyDescent="0.25">
      <c r="B14">
        <v>8</v>
      </c>
      <c r="C14">
        <v>4</v>
      </c>
      <c r="D14">
        <v>426</v>
      </c>
      <c r="E14">
        <v>433</v>
      </c>
      <c r="F14">
        <v>430</v>
      </c>
      <c r="G14">
        <v>431</v>
      </c>
      <c r="H14">
        <f t="shared" si="2"/>
        <v>430</v>
      </c>
      <c r="I14">
        <v>1</v>
      </c>
      <c r="J14">
        <v>1</v>
      </c>
      <c r="K14">
        <v>1</v>
      </c>
      <c r="L14">
        <f t="shared" si="0"/>
        <v>1</v>
      </c>
      <c r="M14">
        <f t="shared" si="1"/>
        <v>1</v>
      </c>
      <c r="P14" s="4"/>
    </row>
    <row r="15" spans="1:22" x14ac:dyDescent="0.25">
      <c r="B15">
        <v>9</v>
      </c>
      <c r="C15">
        <v>12</v>
      </c>
      <c r="D15">
        <v>381</v>
      </c>
      <c r="E15">
        <v>381</v>
      </c>
      <c r="F15">
        <v>375</v>
      </c>
      <c r="G15">
        <v>383</v>
      </c>
      <c r="H15">
        <f t="shared" si="2"/>
        <v>380</v>
      </c>
      <c r="I15">
        <v>-1</v>
      </c>
      <c r="J15">
        <v>-1</v>
      </c>
      <c r="K15">
        <v>-1</v>
      </c>
      <c r="L15">
        <f t="shared" si="0"/>
        <v>1</v>
      </c>
      <c r="M15">
        <f t="shared" si="1"/>
        <v>1</v>
      </c>
      <c r="P15" s="5" t="s">
        <v>32</v>
      </c>
    </row>
    <row r="16" spans="1:22" x14ac:dyDescent="0.25">
      <c r="B16">
        <v>10</v>
      </c>
      <c r="C16">
        <v>16</v>
      </c>
      <c r="D16">
        <v>416</v>
      </c>
      <c r="E16">
        <v>420</v>
      </c>
      <c r="F16">
        <v>412</v>
      </c>
      <c r="G16">
        <v>412</v>
      </c>
      <c r="H16">
        <f t="shared" si="2"/>
        <v>415</v>
      </c>
      <c r="I16">
        <v>1</v>
      </c>
      <c r="J16">
        <v>-1</v>
      </c>
      <c r="K16">
        <v>-1</v>
      </c>
      <c r="L16">
        <f t="shared" si="0"/>
        <v>-1</v>
      </c>
      <c r="M16">
        <f t="shared" si="1"/>
        <v>-1</v>
      </c>
      <c r="P16" s="5" t="s">
        <v>33</v>
      </c>
      <c r="Q16" s="4">
        <f>_xlfn.T.DIST.2T(ABS(Q6)/Q7,$R$9)</f>
        <v>4.8948495591462251E-4</v>
      </c>
      <c r="R16" s="4">
        <f t="shared" ref="R16:V16" si="3">_xlfn.T.DIST.2T(ABS(R6)/R7,$R$9)</f>
        <v>1.1246935201261493E-5</v>
      </c>
      <c r="S16" s="4">
        <f t="shared" si="3"/>
        <v>5.8341221847155351E-4</v>
      </c>
      <c r="T16" s="4">
        <f t="shared" si="3"/>
        <v>5.9782036721114428E-6</v>
      </c>
      <c r="U16" s="4">
        <f t="shared" si="3"/>
        <v>1.6444869522790723E-9</v>
      </c>
      <c r="V16" s="4">
        <f t="shared" si="3"/>
        <v>3.8698922039118858E-22</v>
      </c>
    </row>
    <row r="17" spans="2:15" x14ac:dyDescent="0.25">
      <c r="B17">
        <v>11</v>
      </c>
      <c r="C17">
        <v>8</v>
      </c>
      <c r="D17">
        <v>371</v>
      </c>
      <c r="E17">
        <v>372</v>
      </c>
      <c r="F17">
        <v>371</v>
      </c>
      <c r="G17">
        <v>370</v>
      </c>
      <c r="H17">
        <f t="shared" si="2"/>
        <v>371</v>
      </c>
      <c r="I17">
        <v>-1</v>
      </c>
      <c r="J17">
        <v>1</v>
      </c>
      <c r="K17">
        <v>-1</v>
      </c>
      <c r="L17">
        <f t="shared" si="0"/>
        <v>-1</v>
      </c>
      <c r="M17">
        <f t="shared" si="1"/>
        <v>1</v>
      </c>
    </row>
    <row r="18" spans="2:15" x14ac:dyDescent="0.25">
      <c r="B18">
        <v>12</v>
      </c>
      <c r="C18">
        <v>1</v>
      </c>
      <c r="D18">
        <v>445</v>
      </c>
      <c r="E18">
        <v>448</v>
      </c>
      <c r="F18">
        <v>443</v>
      </c>
      <c r="G18">
        <v>448</v>
      </c>
      <c r="H18">
        <f t="shared" si="2"/>
        <v>446</v>
      </c>
      <c r="I18">
        <v>1</v>
      </c>
      <c r="J18">
        <v>1</v>
      </c>
      <c r="K18">
        <v>-1</v>
      </c>
      <c r="L18">
        <f t="shared" si="0"/>
        <v>1</v>
      </c>
      <c r="M18">
        <f t="shared" si="1"/>
        <v>-1</v>
      </c>
      <c r="O18" s="6" t="s">
        <v>49</v>
      </c>
    </row>
    <row r="19" spans="2:15" x14ac:dyDescent="0.25">
      <c r="B19">
        <v>13</v>
      </c>
      <c r="C19">
        <v>14</v>
      </c>
      <c r="D19">
        <v>377</v>
      </c>
      <c r="E19">
        <v>377</v>
      </c>
      <c r="F19">
        <v>379</v>
      </c>
      <c r="G19">
        <v>379</v>
      </c>
      <c r="H19">
        <f t="shared" si="2"/>
        <v>378</v>
      </c>
      <c r="I19">
        <v>-1</v>
      </c>
      <c r="J19">
        <v>-1</v>
      </c>
      <c r="K19">
        <v>1</v>
      </c>
      <c r="L19">
        <f t="shared" si="0"/>
        <v>1</v>
      </c>
      <c r="M19">
        <f t="shared" si="1"/>
        <v>-1</v>
      </c>
      <c r="O19" s="7" t="s">
        <v>50</v>
      </c>
    </row>
    <row r="20" spans="2:15" x14ac:dyDescent="0.25">
      <c r="B20">
        <v>14</v>
      </c>
      <c r="C20">
        <v>15</v>
      </c>
      <c r="D20">
        <v>391</v>
      </c>
      <c r="E20">
        <v>391</v>
      </c>
      <c r="F20">
        <v>386</v>
      </c>
      <c r="G20">
        <v>400</v>
      </c>
      <c r="H20">
        <f t="shared" si="2"/>
        <v>392</v>
      </c>
      <c r="I20">
        <v>1</v>
      </c>
      <c r="J20">
        <v>-1</v>
      </c>
      <c r="K20">
        <v>1</v>
      </c>
      <c r="L20">
        <f t="shared" si="0"/>
        <v>-1</v>
      </c>
      <c r="M20">
        <f t="shared" si="1"/>
        <v>1</v>
      </c>
      <c r="O20" s="6"/>
    </row>
    <row r="21" spans="2:15" x14ac:dyDescent="0.25">
      <c r="B21">
        <v>15</v>
      </c>
      <c r="C21">
        <v>11</v>
      </c>
      <c r="D21">
        <v>375</v>
      </c>
      <c r="E21">
        <v>376</v>
      </c>
      <c r="F21">
        <v>376</v>
      </c>
      <c r="G21">
        <v>377</v>
      </c>
      <c r="H21">
        <f t="shared" si="2"/>
        <v>376</v>
      </c>
      <c r="I21">
        <v>-1</v>
      </c>
      <c r="J21">
        <v>1</v>
      </c>
      <c r="K21">
        <v>1</v>
      </c>
      <c r="L21">
        <f t="shared" si="0"/>
        <v>-1</v>
      </c>
      <c r="M21">
        <f t="shared" si="1"/>
        <v>-1</v>
      </c>
      <c r="O21" s="6" t="s">
        <v>51</v>
      </c>
    </row>
    <row r="22" spans="2:15" x14ac:dyDescent="0.25">
      <c r="B22">
        <v>16</v>
      </c>
      <c r="C22">
        <v>13</v>
      </c>
      <c r="D22">
        <v>430</v>
      </c>
      <c r="E22">
        <v>430</v>
      </c>
      <c r="F22">
        <v>428</v>
      </c>
      <c r="G22">
        <v>428</v>
      </c>
      <c r="H22">
        <f t="shared" si="2"/>
        <v>429</v>
      </c>
      <c r="I22">
        <v>1</v>
      </c>
      <c r="J22">
        <v>1</v>
      </c>
      <c r="K22">
        <v>1</v>
      </c>
      <c r="L22">
        <f t="shared" si="0"/>
        <v>1</v>
      </c>
      <c r="M22">
        <f t="shared" si="1"/>
        <v>1</v>
      </c>
      <c r="O22" s="7" t="s">
        <v>52</v>
      </c>
    </row>
    <row r="23" spans="2:15" x14ac:dyDescent="0.25">
      <c r="O23" s="6"/>
    </row>
    <row r="24" spans="2:15" x14ac:dyDescent="0.25">
      <c r="O2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Oxide Thickness</vt:lpstr>
      <vt:lpstr>Prob1</vt:lpstr>
      <vt:lpstr>Prob2</vt:lpstr>
      <vt:lpstr>Prob3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2015-11-11T18:03:01Z</dcterms:created>
  <dcterms:modified xsi:type="dcterms:W3CDTF">2015-11-18T20:58:52Z</dcterms:modified>
</cp:coreProperties>
</file>