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4.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4915" windowHeight="12075"/>
  </bookViews>
  <sheets>
    <sheet name="Assingment" sheetId="13" r:id="rId1"/>
    <sheet name="Prob. 1" sheetId="6" r:id="rId2"/>
    <sheet name="Prob. 2" sheetId="7" r:id="rId3"/>
    <sheet name="Prob. 3" sheetId="8" r:id="rId4"/>
    <sheet name="Prob. 4" sheetId="12" r:id="rId5"/>
  </sheets>
  <calcPr calcId="145621"/>
</workbook>
</file>

<file path=xl/calcChain.xml><?xml version="1.0" encoding="utf-8"?>
<calcChain xmlns="http://schemas.openxmlformats.org/spreadsheetml/2006/main">
  <c r="N20" i="12" l="1"/>
  <c r="N21" i="12"/>
  <c r="H10" i="12" l="1"/>
  <c r="H11" i="12"/>
  <c r="H12" i="12"/>
  <c r="H13" i="12"/>
  <c r="H14" i="12"/>
  <c r="H15" i="12"/>
  <c r="H16" i="12"/>
  <c r="H17" i="12"/>
  <c r="H18" i="12"/>
  <c r="H19" i="12"/>
  <c r="H20" i="12"/>
  <c r="H21" i="12"/>
  <c r="H22" i="12"/>
  <c r="H23" i="12"/>
  <c r="H24" i="12"/>
  <c r="H25" i="12"/>
  <c r="H26" i="12"/>
  <c r="H27" i="12"/>
  <c r="H28" i="12"/>
  <c r="H29" i="12"/>
  <c r="H30" i="12"/>
  <c r="H31" i="12"/>
  <c r="H32" i="12"/>
  <c r="H33" i="12"/>
  <c r="H34" i="12"/>
  <c r="H35" i="12"/>
  <c r="H36" i="12"/>
  <c r="H37" i="12"/>
  <c r="H38" i="12"/>
  <c r="H39" i="12"/>
  <c r="H40" i="12"/>
  <c r="H41" i="12"/>
  <c r="H42" i="12"/>
  <c r="H43" i="12"/>
  <c r="H44" i="12"/>
  <c r="H45" i="12"/>
  <c r="H46" i="12"/>
  <c r="H47" i="12"/>
  <c r="H48" i="12"/>
  <c r="H49" i="12"/>
  <c r="H50" i="12"/>
  <c r="H51" i="12"/>
  <c r="H52" i="12"/>
  <c r="H53" i="12"/>
  <c r="H54" i="12"/>
  <c r="H55" i="12"/>
  <c r="H56" i="12"/>
  <c r="H57" i="12"/>
  <c r="H58" i="12"/>
  <c r="H59" i="12"/>
  <c r="H60" i="12"/>
  <c r="H61" i="12"/>
  <c r="H62" i="12"/>
  <c r="H63" i="12"/>
  <c r="H64" i="12"/>
  <c r="H65" i="12"/>
  <c r="H9" i="12"/>
  <c r="I27" i="6" l="1"/>
  <c r="I26" i="6"/>
  <c r="D7" i="12" l="1"/>
  <c r="G48" i="12" s="1"/>
  <c r="D6" i="12"/>
  <c r="D48" i="12"/>
  <c r="E48" i="12"/>
  <c r="F48" i="12"/>
  <c r="I48" i="12"/>
  <c r="D49" i="12"/>
  <c r="E49" i="12"/>
  <c r="F49" i="12"/>
  <c r="I49" i="12"/>
  <c r="D50" i="12"/>
  <c r="E50" i="12"/>
  <c r="F50" i="12" s="1"/>
  <c r="I50" i="12"/>
  <c r="D51" i="12"/>
  <c r="E51" i="12"/>
  <c r="F51" i="12"/>
  <c r="I51" i="12"/>
  <c r="D52" i="12"/>
  <c r="E52" i="12"/>
  <c r="F52" i="12" s="1"/>
  <c r="I52" i="12"/>
  <c r="D53" i="12"/>
  <c r="E53" i="12"/>
  <c r="F53" i="12"/>
  <c r="I53" i="12"/>
  <c r="D54" i="12"/>
  <c r="E54" i="12"/>
  <c r="F54" i="12" s="1"/>
  <c r="I54" i="12"/>
  <c r="D55" i="12"/>
  <c r="E55" i="12"/>
  <c r="F55" i="12"/>
  <c r="I55" i="12"/>
  <c r="D56" i="12"/>
  <c r="E56" i="12"/>
  <c r="F56" i="12" s="1"/>
  <c r="I56" i="12"/>
  <c r="D57" i="12"/>
  <c r="E57" i="12"/>
  <c r="F57" i="12"/>
  <c r="I57" i="12"/>
  <c r="D58" i="12"/>
  <c r="E58" i="12"/>
  <c r="F58" i="12" s="1"/>
  <c r="I58" i="12"/>
  <c r="D59" i="12"/>
  <c r="E59" i="12"/>
  <c r="F59" i="12"/>
  <c r="I59" i="12"/>
  <c r="D60" i="12"/>
  <c r="E60" i="12"/>
  <c r="F60" i="12" s="1"/>
  <c r="I60" i="12"/>
  <c r="D61" i="12"/>
  <c r="E61" i="12"/>
  <c r="F61" i="12"/>
  <c r="I61" i="12"/>
  <c r="D62" i="12"/>
  <c r="E62" i="12"/>
  <c r="F62" i="12" s="1"/>
  <c r="I62" i="12"/>
  <c r="D63" i="12"/>
  <c r="E63" i="12"/>
  <c r="F63" i="12"/>
  <c r="I63" i="12"/>
  <c r="D64" i="12"/>
  <c r="E64" i="12"/>
  <c r="F64" i="12" s="1"/>
  <c r="I64" i="12"/>
  <c r="D65" i="12"/>
  <c r="E65" i="12"/>
  <c r="F65" i="12"/>
  <c r="I65" i="12"/>
  <c r="G65" i="12" l="1"/>
  <c r="G63" i="12"/>
  <c r="G62" i="12"/>
  <c r="G61" i="12"/>
  <c r="G60" i="12"/>
  <c r="G59" i="12"/>
  <c r="G58" i="12"/>
  <c r="G57" i="12"/>
  <c r="G56" i="12"/>
  <c r="G55" i="12"/>
  <c r="G54" i="12"/>
  <c r="G53" i="12"/>
  <c r="G52" i="12"/>
  <c r="G51" i="12"/>
  <c r="G50" i="12"/>
  <c r="G49" i="12"/>
  <c r="G64" i="12"/>
  <c r="T11" i="12" a="1"/>
  <c r="T11" i="12" s="1"/>
  <c r="U11" i="12"/>
  <c r="U12" i="12"/>
  <c r="U13" i="12"/>
  <c r="U14" i="12"/>
  <c r="U15" i="12"/>
  <c r="C7" i="12"/>
  <c r="C6" i="12"/>
  <c r="B7" i="12"/>
  <c r="B6" i="12"/>
  <c r="B5" i="12"/>
  <c r="E5" i="12" s="1"/>
  <c r="N26" i="12"/>
  <c r="N25" i="12"/>
  <c r="T15" i="12" l="1"/>
  <c r="T14" i="12"/>
  <c r="T13" i="12"/>
  <c r="T12" i="12"/>
  <c r="E11" i="12"/>
  <c r="F11" i="12" s="1"/>
  <c r="E9" i="12"/>
  <c r="F9" i="12" s="1"/>
  <c r="E46" i="12"/>
  <c r="F46" i="12" s="1"/>
  <c r="E44" i="12"/>
  <c r="F44" i="12" s="1"/>
  <c r="E42" i="12"/>
  <c r="F42" i="12" s="1"/>
  <c r="E40" i="12"/>
  <c r="F40" i="12" s="1"/>
  <c r="E38" i="12"/>
  <c r="F38" i="12" s="1"/>
  <c r="E36" i="12"/>
  <c r="F36" i="12" s="1"/>
  <c r="E34" i="12"/>
  <c r="F34" i="12" s="1"/>
  <c r="E32" i="12"/>
  <c r="F32" i="12" s="1"/>
  <c r="E30" i="12"/>
  <c r="F30" i="12" s="1"/>
  <c r="E28" i="12"/>
  <c r="F28" i="12" s="1"/>
  <c r="E23" i="12"/>
  <c r="F23" i="12" s="1"/>
  <c r="E19" i="12"/>
  <c r="F19" i="12" s="1"/>
  <c r="E17" i="12"/>
  <c r="F17" i="12" s="1"/>
  <c r="E15" i="12"/>
  <c r="F15" i="12" s="1"/>
  <c r="E47" i="12"/>
  <c r="F47" i="12" s="1"/>
  <c r="E45" i="12"/>
  <c r="F45" i="12" s="1"/>
  <c r="E43" i="12"/>
  <c r="F43" i="12" s="1"/>
  <c r="E41" i="12"/>
  <c r="F41" i="12" s="1"/>
  <c r="E39" i="12"/>
  <c r="F39" i="12" s="1"/>
  <c r="E37" i="12"/>
  <c r="F37" i="12" s="1"/>
  <c r="E35" i="12"/>
  <c r="F35" i="12" s="1"/>
  <c r="E33" i="12"/>
  <c r="F33" i="12" s="1"/>
  <c r="E31" i="12"/>
  <c r="F31" i="12" s="1"/>
  <c r="E29" i="12"/>
  <c r="F29" i="12" s="1"/>
  <c r="E27" i="12"/>
  <c r="F27" i="12" s="1"/>
  <c r="E10" i="12"/>
  <c r="F10" i="12" s="1"/>
  <c r="E13" i="12"/>
  <c r="F13" i="12" s="1"/>
  <c r="E16" i="12"/>
  <c r="F16" i="12" s="1"/>
  <c r="E20" i="12"/>
  <c r="F20" i="12" s="1"/>
  <c r="E22" i="12"/>
  <c r="F22" i="12" s="1"/>
  <c r="E25" i="12"/>
  <c r="F25" i="12" s="1"/>
  <c r="E12" i="12"/>
  <c r="F12" i="12" s="1"/>
  <c r="E14" i="12"/>
  <c r="F14" i="12" s="1"/>
  <c r="E18" i="12"/>
  <c r="F18" i="12" s="1"/>
  <c r="E21" i="12"/>
  <c r="F21" i="12" s="1"/>
  <c r="E24" i="12"/>
  <c r="F24" i="12" s="1"/>
  <c r="E26" i="12"/>
  <c r="F26" i="12" s="1"/>
  <c r="I47" i="12" l="1"/>
  <c r="I45" i="12"/>
  <c r="I43" i="12"/>
  <c r="I41" i="12"/>
  <c r="I39" i="12"/>
  <c r="I37" i="12"/>
  <c r="I35" i="12"/>
  <c r="I33" i="12"/>
  <c r="I31" i="12"/>
  <c r="I29" i="12"/>
  <c r="I27" i="12"/>
  <c r="I26" i="12"/>
  <c r="I25" i="12"/>
  <c r="I24" i="12"/>
  <c r="I22" i="12"/>
  <c r="I21" i="12"/>
  <c r="I20" i="12"/>
  <c r="I18" i="12"/>
  <c r="I16" i="12"/>
  <c r="I46" i="12"/>
  <c r="I44" i="12"/>
  <c r="I42" i="12"/>
  <c r="I40" i="12"/>
  <c r="I38" i="12"/>
  <c r="I36" i="12"/>
  <c r="I34" i="12"/>
  <c r="I32" i="12"/>
  <c r="I30" i="12"/>
  <c r="I28" i="12"/>
  <c r="I19" i="12"/>
  <c r="I15" i="12"/>
  <c r="I13" i="12"/>
  <c r="I23" i="12"/>
  <c r="I17" i="12"/>
  <c r="I14" i="12"/>
  <c r="I12" i="12"/>
  <c r="I11" i="12"/>
  <c r="I9" i="12"/>
  <c r="I10" i="12"/>
  <c r="D47" i="12"/>
  <c r="D45" i="12"/>
  <c r="D43" i="12"/>
  <c r="D41" i="12"/>
  <c r="D39" i="12"/>
  <c r="D37" i="12"/>
  <c r="D35" i="12"/>
  <c r="D33" i="12"/>
  <c r="D31" i="12"/>
  <c r="D29" i="12"/>
  <c r="D27" i="12"/>
  <c r="D26" i="12"/>
  <c r="D25" i="12"/>
  <c r="D24" i="12"/>
  <c r="D22" i="12"/>
  <c r="D21" i="12"/>
  <c r="D20" i="12"/>
  <c r="D18" i="12"/>
  <c r="D16" i="12"/>
  <c r="D46" i="12"/>
  <c r="D44" i="12"/>
  <c r="D42" i="12"/>
  <c r="D40" i="12"/>
  <c r="D38" i="12"/>
  <c r="D36" i="12"/>
  <c r="D34" i="12"/>
  <c r="D32" i="12"/>
  <c r="D30" i="12"/>
  <c r="D28" i="12"/>
  <c r="D19" i="12"/>
  <c r="D15" i="12"/>
  <c r="D13" i="12"/>
  <c r="D23" i="12"/>
  <c r="D17" i="12"/>
  <c r="D14" i="12"/>
  <c r="D12" i="12"/>
  <c r="D11" i="12"/>
  <c r="D9" i="12"/>
  <c r="D10" i="12"/>
  <c r="N24" i="12" l="1"/>
  <c r="N27" i="12" s="1"/>
  <c r="G10" i="12"/>
  <c r="G37" i="12"/>
  <c r="G42" i="12" l="1"/>
  <c r="G24" i="12"/>
  <c r="G19" i="12"/>
  <c r="G45" i="12"/>
  <c r="G29" i="12"/>
  <c r="G18" i="12"/>
  <c r="G34" i="12"/>
  <c r="G17" i="12"/>
  <c r="G41" i="12"/>
  <c r="G33" i="12"/>
  <c r="G26" i="12"/>
  <c r="G21" i="12"/>
  <c r="G46" i="12"/>
  <c r="G38" i="12"/>
  <c r="G30" i="12"/>
  <c r="G13" i="12"/>
  <c r="G12" i="12"/>
  <c r="G9" i="12"/>
  <c r="G47" i="12"/>
  <c r="G39" i="12"/>
  <c r="G31" i="12"/>
  <c r="G25" i="12"/>
  <c r="G20" i="12"/>
  <c r="G44" i="12"/>
  <c r="G36" i="12"/>
  <c r="G28" i="12"/>
  <c r="G23" i="12"/>
  <c r="G11" i="12"/>
  <c r="G43" i="12"/>
  <c r="G35" i="12"/>
  <c r="G27" i="12"/>
  <c r="G22" i="12"/>
  <c r="G16" i="12"/>
  <c r="G40" i="12"/>
  <c r="G32" i="12"/>
  <c r="G15" i="12"/>
  <c r="G14" i="12"/>
  <c r="S11" i="8" l="1" a="1"/>
  <c r="S11" i="8" s="1"/>
  <c r="C7" i="8"/>
  <c r="B7" i="8"/>
  <c r="C6" i="8"/>
  <c r="B6" i="8"/>
  <c r="B5" i="8"/>
  <c r="S11" i="7" a="1"/>
  <c r="S11" i="7" s="1"/>
  <c r="C7" i="7"/>
  <c r="B7" i="7"/>
  <c r="C6" i="7"/>
  <c r="B6" i="7"/>
  <c r="B5" i="7"/>
  <c r="E5" i="7" s="1"/>
  <c r="S11" i="6" a="1"/>
  <c r="S11" i="6"/>
  <c r="T11" i="6"/>
  <c r="S12" i="6"/>
  <c r="T12" i="6"/>
  <c r="S13" i="6"/>
  <c r="T13" i="6"/>
  <c r="S14" i="6"/>
  <c r="T14" i="6"/>
  <c r="S15" i="6"/>
  <c r="T15" i="6"/>
  <c r="C7" i="6"/>
  <c r="B7" i="6"/>
  <c r="C6" i="6"/>
  <c r="B6" i="6"/>
  <c r="B5" i="6"/>
  <c r="E5" i="6" s="1"/>
  <c r="T15" i="8" l="1"/>
  <c r="T14" i="8"/>
  <c r="T13" i="8"/>
  <c r="T12" i="8"/>
  <c r="T11" i="8"/>
  <c r="S15" i="8"/>
  <c r="S14" i="8"/>
  <c r="S13" i="8"/>
  <c r="S12" i="8"/>
  <c r="I5" i="8"/>
  <c r="E5" i="8"/>
  <c r="E9" i="8"/>
  <c r="F9" i="8" s="1"/>
  <c r="E10" i="8"/>
  <c r="F10" i="8" s="1"/>
  <c r="E11" i="8"/>
  <c r="F11" i="8" s="1"/>
  <c r="E12" i="8"/>
  <c r="F12" i="8" s="1"/>
  <c r="E13" i="8"/>
  <c r="F13" i="8" s="1"/>
  <c r="E14" i="8"/>
  <c r="F14" i="8" s="1"/>
  <c r="E15" i="8"/>
  <c r="F15" i="8" s="1"/>
  <c r="E16" i="8"/>
  <c r="F16" i="8" s="1"/>
  <c r="E17" i="8"/>
  <c r="F17" i="8" s="1"/>
  <c r="E18" i="8"/>
  <c r="F18" i="8" s="1"/>
  <c r="E19" i="8"/>
  <c r="F19" i="8" s="1"/>
  <c r="T15" i="7"/>
  <c r="T14" i="7"/>
  <c r="T13" i="7"/>
  <c r="T12" i="7"/>
  <c r="T11" i="7"/>
  <c r="S15" i="7"/>
  <c r="S14" i="7"/>
  <c r="S13" i="7"/>
  <c r="S12" i="7"/>
  <c r="I5" i="7"/>
  <c r="E26" i="7"/>
  <c r="F26" i="7" s="1"/>
  <c r="E25" i="7"/>
  <c r="F25" i="7" s="1"/>
  <c r="E24" i="7"/>
  <c r="F24" i="7" s="1"/>
  <c r="E23" i="7"/>
  <c r="F23" i="7" s="1"/>
  <c r="E22" i="7"/>
  <c r="F22" i="7" s="1"/>
  <c r="E21" i="7"/>
  <c r="F21" i="7" s="1"/>
  <c r="E20" i="7"/>
  <c r="F20" i="7" s="1"/>
  <c r="E9" i="7"/>
  <c r="F9" i="7" s="1"/>
  <c r="E10" i="7"/>
  <c r="F10" i="7" s="1"/>
  <c r="E11" i="7"/>
  <c r="F11" i="7" s="1"/>
  <c r="E12" i="7"/>
  <c r="F12" i="7" s="1"/>
  <c r="E13" i="7"/>
  <c r="F13" i="7" s="1"/>
  <c r="E14" i="7"/>
  <c r="F14" i="7" s="1"/>
  <c r="E15" i="7"/>
  <c r="F15" i="7" s="1"/>
  <c r="E16" i="7"/>
  <c r="F16" i="7" s="1"/>
  <c r="E17" i="7"/>
  <c r="F17" i="7" s="1"/>
  <c r="E18" i="7"/>
  <c r="F18" i="7" s="1"/>
  <c r="E19" i="7"/>
  <c r="F19" i="7" s="1"/>
  <c r="I5" i="6"/>
  <c r="E9" i="6"/>
  <c r="F9" i="6" s="1"/>
  <c r="E10" i="6"/>
  <c r="F10" i="6" s="1"/>
  <c r="E11" i="6"/>
  <c r="F11" i="6" s="1"/>
  <c r="E12" i="6"/>
  <c r="F12" i="6" s="1"/>
  <c r="E13" i="6"/>
  <c r="F13" i="6" s="1"/>
  <c r="E14" i="6"/>
  <c r="F14" i="6" s="1"/>
  <c r="E15" i="6"/>
  <c r="F15" i="6" s="1"/>
  <c r="E16" i="6"/>
  <c r="F16" i="6" s="1"/>
  <c r="E17" i="6"/>
  <c r="F17" i="6" s="1"/>
  <c r="D19" i="8" l="1"/>
  <c r="D18" i="8"/>
  <c r="D17" i="8"/>
  <c r="D16" i="8"/>
  <c r="D15" i="8"/>
  <c r="D14" i="8"/>
  <c r="D13" i="8"/>
  <c r="D12" i="8"/>
  <c r="D11" i="8"/>
  <c r="D10" i="8"/>
  <c r="D9" i="8"/>
  <c r="D26" i="7"/>
  <c r="D25" i="7"/>
  <c r="D24" i="7"/>
  <c r="D23" i="7"/>
  <c r="D22" i="7"/>
  <c r="D21" i="7"/>
  <c r="D20" i="7"/>
  <c r="D19" i="7"/>
  <c r="D18" i="7"/>
  <c r="D17" i="7"/>
  <c r="D16" i="7"/>
  <c r="D15" i="7"/>
  <c r="D14" i="7"/>
  <c r="D13" i="7"/>
  <c r="D12" i="7"/>
  <c r="D11" i="7"/>
  <c r="D10" i="7"/>
  <c r="D9" i="7"/>
  <c r="D17" i="6"/>
  <c r="D16" i="6"/>
  <c r="D15" i="6"/>
  <c r="D14" i="6"/>
  <c r="D13" i="6"/>
  <c r="D12" i="6"/>
  <c r="D11" i="6"/>
  <c r="D10" i="6"/>
  <c r="D9" i="6"/>
  <c r="D6" i="8" l="1"/>
  <c r="D7" i="8"/>
  <c r="G9" i="8" s="1"/>
  <c r="D6" i="7"/>
  <c r="D7" i="7"/>
  <c r="G10" i="7" s="1"/>
  <c r="D6" i="6"/>
  <c r="D7" i="6"/>
  <c r="G10" i="6" s="1"/>
  <c r="G16" i="8" l="1"/>
  <c r="I16" i="8" s="1"/>
  <c r="G17" i="8"/>
  <c r="G12" i="8"/>
  <c r="H12" i="8" s="1"/>
  <c r="G13" i="8"/>
  <c r="I13" i="8" s="1"/>
  <c r="I9" i="8"/>
  <c r="H9" i="8"/>
  <c r="G18" i="8"/>
  <c r="G14" i="8"/>
  <c r="G10" i="8"/>
  <c r="G19" i="8"/>
  <c r="G15" i="8"/>
  <c r="G11" i="8"/>
  <c r="I17" i="8"/>
  <c r="H17" i="8"/>
  <c r="G25" i="7"/>
  <c r="H25" i="7" s="1"/>
  <c r="G17" i="7"/>
  <c r="I17" i="7" s="1"/>
  <c r="G21" i="7"/>
  <c r="H21" i="7" s="1"/>
  <c r="G13" i="7"/>
  <c r="I13" i="7" s="1"/>
  <c r="I10" i="7"/>
  <c r="H10" i="7"/>
  <c r="I25" i="7"/>
  <c r="H13" i="7"/>
  <c r="G9" i="7"/>
  <c r="G24" i="7"/>
  <c r="G20" i="7"/>
  <c r="G16" i="7"/>
  <c r="G12" i="7"/>
  <c r="G23" i="7"/>
  <c r="G19" i="7"/>
  <c r="G15" i="7"/>
  <c r="G11" i="7"/>
  <c r="G26" i="7"/>
  <c r="G22" i="7"/>
  <c r="G18" i="7"/>
  <c r="G14" i="7"/>
  <c r="G17" i="6"/>
  <c r="H17" i="6" s="1"/>
  <c r="G13" i="6"/>
  <c r="I13" i="6" s="1"/>
  <c r="I10" i="6"/>
  <c r="H10" i="6"/>
  <c r="G9" i="6"/>
  <c r="G16" i="6"/>
  <c r="G12" i="6"/>
  <c r="G15" i="6"/>
  <c r="G11" i="6"/>
  <c r="G14" i="6"/>
  <c r="I17" i="6" l="1"/>
  <c r="H16" i="8"/>
  <c r="I12" i="8"/>
  <c r="H13" i="8"/>
  <c r="I21" i="7"/>
  <c r="I15" i="8"/>
  <c r="H15" i="8"/>
  <c r="I14" i="8"/>
  <c r="I6" i="8" s="1"/>
  <c r="H14" i="8"/>
  <c r="I11" i="8"/>
  <c r="H11" i="8"/>
  <c r="I19" i="8"/>
  <c r="H19" i="8"/>
  <c r="I10" i="8"/>
  <c r="H10" i="8"/>
  <c r="I18" i="8"/>
  <c r="H18" i="8"/>
  <c r="H17" i="7"/>
  <c r="I18" i="7"/>
  <c r="H18" i="7"/>
  <c r="I26" i="7"/>
  <c r="H26" i="7"/>
  <c r="I11" i="7"/>
  <c r="H11" i="7"/>
  <c r="I19" i="7"/>
  <c r="H19" i="7"/>
  <c r="I12" i="7"/>
  <c r="H12" i="7"/>
  <c r="I20" i="7"/>
  <c r="H20" i="7"/>
  <c r="I14" i="7"/>
  <c r="H14" i="7"/>
  <c r="I22" i="7"/>
  <c r="H22" i="7"/>
  <c r="I15" i="7"/>
  <c r="H15" i="7"/>
  <c r="I23" i="7"/>
  <c r="H23" i="7"/>
  <c r="I16" i="7"/>
  <c r="H16" i="7"/>
  <c r="I24" i="7"/>
  <c r="H24" i="7"/>
  <c r="I9" i="7"/>
  <c r="I6" i="7" s="1"/>
  <c r="H9" i="7"/>
  <c r="H13" i="6"/>
  <c r="I14" i="6"/>
  <c r="H14" i="6"/>
  <c r="I15" i="6"/>
  <c r="H15" i="6"/>
  <c r="I12" i="6"/>
  <c r="H12" i="6"/>
  <c r="I11" i="6"/>
  <c r="H11" i="6"/>
  <c r="I16" i="6"/>
  <c r="H16" i="6"/>
  <c r="I9" i="6"/>
  <c r="I6" i="6" s="1"/>
  <c r="H9" i="6"/>
</calcChain>
</file>

<file path=xl/sharedStrings.xml><?xml version="1.0" encoding="utf-8"?>
<sst xmlns="http://schemas.openxmlformats.org/spreadsheetml/2006/main" count="189" uniqueCount="80">
  <si>
    <t>X</t>
  </si>
  <si>
    <t>Y</t>
  </si>
  <si>
    <t>Syntax:  LINEST(known_y's, [known_x's], [const], [stats])</t>
  </si>
  <si>
    <r>
      <t xml:space="preserve">If </t>
    </r>
    <r>
      <rPr>
        <b/>
        <i/>
        <sz val="10"/>
        <color rgb="FF454545"/>
        <rFont val="Arial"/>
        <family val="2"/>
      </rPr>
      <t>const</t>
    </r>
    <r>
      <rPr>
        <sz val="10"/>
        <color rgb="FF454545"/>
        <rFont val="Arial"/>
        <family val="2"/>
      </rPr>
      <t xml:space="preserve"> is FALSE, intercept is set equal to 0 and the slopes are adjusted to fit y = mx</t>
    </r>
  </si>
  <si>
    <r>
      <t xml:space="preserve">If </t>
    </r>
    <r>
      <rPr>
        <b/>
        <i/>
        <sz val="10"/>
        <color rgb="FF454545"/>
        <rFont val="Arial"/>
        <family val="2"/>
      </rPr>
      <t>stats</t>
    </r>
    <r>
      <rPr>
        <sz val="10"/>
        <color rgb="FF454545"/>
        <rFont val="Arial"/>
        <family val="2"/>
      </rPr>
      <t xml:space="preserve"> is TRUE, </t>
    </r>
    <r>
      <rPr>
        <b/>
        <sz val="10"/>
        <color rgb="FF454545"/>
        <rFont val="Arial"/>
        <family val="2"/>
      </rPr>
      <t>LINEST</t>
    </r>
    <r>
      <rPr>
        <sz val="10"/>
        <color rgb="FF454545"/>
        <rFont val="Arial"/>
        <family val="2"/>
      </rPr>
      <t xml:space="preserve"> returns the additional regression statistics</t>
    </r>
  </si>
  <si>
    <r>
      <t>Output:  {mn,mn-1,...,m1,b;sen,sen-1,...,se1,seb;r2,sey;F,df;ssreg,ssresid}</t>
    </r>
    <r>
      <rPr>
        <sz val="10"/>
        <color rgb="FF454545"/>
        <rFont val="Arial"/>
        <family val="2"/>
      </rPr>
      <t>.</t>
    </r>
  </si>
  <si>
    <t>Select two columns and five rows starting with the formula cell.</t>
  </si>
  <si>
    <t>Press F2, and then press CTRL+SHIFT+ENTER</t>
  </si>
  <si>
    <t>LINEST Results</t>
  </si>
  <si>
    <t>Legend</t>
  </si>
  <si>
    <t>se-b1</t>
  </si>
  <si>
    <t>b1</t>
  </si>
  <si>
    <t>b0</t>
  </si>
  <si>
    <t>se-b0</t>
  </si>
  <si>
    <t>R2</t>
  </si>
  <si>
    <t>sey</t>
  </si>
  <si>
    <t>F-overall</t>
  </si>
  <si>
    <t>df</t>
  </si>
  <si>
    <t>ssreg</t>
  </si>
  <si>
    <t>ssresid</t>
  </si>
  <si>
    <t>Residual</t>
  </si>
  <si>
    <t>isr</t>
  </si>
  <si>
    <t>leverage</t>
  </si>
  <si>
    <t>n =</t>
  </si>
  <si>
    <t>mean =</t>
  </si>
  <si>
    <t>Std Dev =</t>
  </si>
  <si>
    <t>lev*n/p</t>
  </si>
  <si>
    <t>abs(esr)</t>
  </si>
  <si>
    <t>Distance</t>
  </si>
  <si>
    <t>Cook's</t>
  </si>
  <si>
    <t>Di cut-off =</t>
  </si>
  <si>
    <t>Max Di =</t>
  </si>
  <si>
    <t>Diameter of Sand Granules Vs. Slope on Beach</t>
  </si>
  <si>
    <r>
      <t>Reference: </t>
    </r>
    <r>
      <rPr>
        <i/>
        <sz val="9"/>
        <color rgb="FF003366"/>
        <rFont val="Arial"/>
        <family val="2"/>
      </rPr>
      <t>Physical geography</t>
    </r>
    <r>
      <rPr>
        <sz val="9"/>
        <color rgb="FF003366"/>
        <rFont val="Arial"/>
        <family val="2"/>
      </rPr>
      <t> by A.M King, Oxford Press, England</t>
    </r>
  </si>
  <si>
    <t>The data is for naturally occurring ocean beaches</t>
  </si>
  <si>
    <t>X = median diameter (mm) of granules of sand, Y = gradient of beach slope in degrees</t>
  </si>
  <si>
    <t>Source: M. Shacham and N. Brauner (1997). "Minimizing the Effects of Collinearity in Polynomial Regression," Industrial and Engineering Chemistry Research, Vol. 36, pp. 4405-4412.</t>
  </si>
  <si>
    <t>Original Source: W.F. Giaugue and R. Wiebe (1928). "The Heat Capacity of Hydrogen Bromide from 15K to its Boiling Point and its Heat of Vaporization," American Chemist, Vol. 50, pp.2193-2203</t>
  </si>
  <si>
    <t>Heat Capacity (cal/(mol*K)) and Temperature (Kelvin) for solid hydrogen bromide in 18 experimental runs.</t>
  </si>
  <si>
    <t>X = temperature (K), Y = Heat Capacity (cal/mol-K)</t>
  </si>
  <si>
    <t>Systolic Blood Pressure Data</t>
  </si>
  <si>
    <t>The data (X1, X2, X3) are for each patient.</t>
  </si>
  <si>
    <t>Y = systolic blood pressure</t>
  </si>
  <si>
    <t>X = age in years</t>
  </si>
  <si>
    <t>X = Year of beginning of congressional term</t>
  </si>
  <si>
    <t>Y =  % Party Votes = % of Votes where majority of one party votes one way, majority of other party votes other way</t>
  </si>
  <si>
    <t>Source: J.M. Clubb and Santa A. Traugatt (1977), "Partisan Cleavage and Cohesion in the House of Representatives, 1861-1974", Journal of Interdisciplinary History, Vol 7, #3, pp375-401.</t>
  </si>
  <si>
    <t>Party Unlikeness Scores and % Party Votes for each Congress 1861-1974</t>
  </si>
  <si>
    <t>Conclusion:  There is one potential outlier (esr = 4.1) and one high leverage point (hii*n/p = 3.9).</t>
  </si>
  <si>
    <t>But the outlier is only moderately influencial (Cook's distance of 0.40 is below the 4/n cut-off).</t>
  </si>
  <si>
    <t>It is the high-leverage point that has high influence (Cook's distance = 12).</t>
  </si>
  <si>
    <t>Y-hat</t>
  </si>
  <si>
    <t>group 1 StDev =</t>
  </si>
  <si>
    <t>group 2 StDev =</t>
  </si>
  <si>
    <t>Bartlett T =</t>
  </si>
  <si>
    <t>critical value =</t>
  </si>
  <si>
    <r>
      <t>(</t>
    </r>
    <r>
      <rPr>
        <sz val="11"/>
        <color theme="1"/>
        <rFont val="Symbol"/>
        <family val="1"/>
        <charset val="2"/>
      </rPr>
      <t>a</t>
    </r>
    <r>
      <rPr>
        <sz val="11"/>
        <color theme="1"/>
        <rFont val="Calibri"/>
        <family val="2"/>
        <scheme val="minor"/>
      </rPr>
      <t xml:space="preserve"> = 0.05)</t>
    </r>
  </si>
  <si>
    <r>
      <t>(</t>
    </r>
    <r>
      <rPr>
        <sz val="11"/>
        <color theme="1"/>
        <rFont val="Symbol"/>
        <family val="1"/>
        <charset val="2"/>
      </rPr>
      <t>a</t>
    </r>
    <r>
      <rPr>
        <sz val="11"/>
        <color theme="1"/>
        <rFont val="Calibri"/>
        <family val="2"/>
        <scheme val="minor"/>
      </rPr>
      <t xml:space="preserve"> = 0.01)</t>
    </r>
  </si>
  <si>
    <t>Conclusion:  The Bartlett T is less than the critical value.</t>
  </si>
  <si>
    <t>We cannot reject the Null Hypothesis that the two variances are equal.</t>
  </si>
  <si>
    <t>Conclusion:  There is one potential outlier (esr = 3.2) that is also a high leverage point (hii*n/p = 2.2).</t>
  </si>
  <si>
    <t xml:space="preserve">This point has a Cook's Distance of 1.06, which is above the threshold of 0.22.  No other </t>
  </si>
  <si>
    <t>points have a Cook's Distance larger than the threshold, so this is the only influential point.</t>
  </si>
  <si>
    <t>But the outlier is not influencial (Cook's distance of 0.19 is far below the 4/n cut-off).</t>
  </si>
  <si>
    <t>There are no high influence points.</t>
  </si>
  <si>
    <t>Homework #4 – Influence and Heteroscedasticity</t>
  </si>
  <si>
    <t>1.  Using the Sand data set from Data_Sets_2.xlsx, generate a straight-line linear regression fit to the data.  Calculate the leverage, internally studentized residual, externally studentized residual, and the Cook’s Distance for each data point.  Generate both the Williams graph and a plot of Cook’s Distance versus x.  What can you conclude?</t>
  </si>
  <si>
    <t>2.  Using the Heat Capacity data set from Data_Sets_2.xlsx, generate a straight-line linear regression fit to the data.  Calculate the leverage, internally studentized residual, externally studentized residual, and the Cook’s Distance for each data point.  Generate both the Williams graph and a plot of Cook’s Distance versus x.  What can you conclude?</t>
  </si>
  <si>
    <t>3.  Using the Blood Pressure data set from Data_Sets_2.xlsx, generate a straight-line linear regression fit to the Pressure versus Age data.  Calculate the leverage, internally studentized residual, externally studentized residual, and the Cook’s Distance for each data point.  Generate both the Williams graph and a plot of Cook’s Distance versus x.  What can you conclude?</t>
  </si>
  <si>
    <t>4.  Using the Partisan data set from Data_Sets_2.xlsx, generate a straight-line linear regression fit to the % Party Votes versus Year data.  Calculate the predicted y-value and internally studentized residual for each data point.  Split the data into two halves (early years and later years) and perform a Bartlett test for constant variance.  What can you conclude?</t>
  </si>
  <si>
    <t>Solution Summary</t>
  </si>
  <si>
    <t>(a = 0.05)</t>
  </si>
  <si>
    <t>(a = 0.01)</t>
  </si>
  <si>
    <t>alpha</t>
  </si>
  <si>
    <t>Tcrit</t>
  </si>
  <si>
    <t>Grubbs' Test</t>
  </si>
  <si>
    <t>esr</t>
  </si>
  <si>
    <t>4.  Using the Partisan data set from Data_Sets_2.xlsx, generate a straight-line linear regression fit to the % Party Votes versus Year data.  Calculate the predicted y-value and externally studentized residual for each data point.  Split the data into two halves (early years and later years) and perform a Bartlett test for constant variance.  What can you conclude?</t>
  </si>
  <si>
    <t>p-value =</t>
  </si>
  <si>
    <t>Conclusion:  There is one potential outlier (barely, with esr = 2.2) and one high leverage point (hii*n/p = 2.3).</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</si>
</sst>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rgb="FFFF0000"/>
      <name val="Calibri"/>
      <family val="2"/>
      <scheme val="minor"/>
    </font>
    <font>
      <b/>
      <sz val="11"/>
      <color theme="3"/>
      <name val="Calibri"/>
      <family val="2"/>
      <scheme val="minor"/>
    </font>
    <font>
      <sz val="8"/>
      <color theme="1"/>
      <name val="Times New Roman"/>
      <family val="1"/>
    </font>
    <font>
      <sz val="10"/>
      <color rgb="FF454545"/>
      <name val="Arial Unicode MS"/>
      <family val="2"/>
    </font>
    <font>
      <b/>
      <i/>
      <sz val="10"/>
      <color rgb="FF454545"/>
      <name val="Arial"/>
      <family val="2"/>
    </font>
    <font>
      <sz val="10"/>
      <color rgb="FF454545"/>
      <name val="Arial"/>
      <family val="2"/>
    </font>
    <font>
      <b/>
      <sz val="10"/>
      <color rgb="FF454545"/>
      <name val="Arial"/>
      <family val="2"/>
    </font>
    <font>
      <sz val="10"/>
      <color rgb="FFFF0000"/>
      <name val="Arial"/>
      <family val="2"/>
    </font>
    <font>
      <sz val="11"/>
      <color theme="3"/>
      <name val="Calibri"/>
      <family val="2"/>
      <scheme val="minor"/>
    </font>
    <font>
      <b/>
      <sz val="9"/>
      <color rgb="FF003366"/>
      <name val="Arial"/>
      <family val="2"/>
    </font>
    <font>
      <sz val="9"/>
      <color rgb="FF003366"/>
      <name val="Arial"/>
      <family val="2"/>
    </font>
    <font>
      <i/>
      <sz val="9"/>
      <color rgb="FF003366"/>
      <name val="Arial"/>
      <family val="2"/>
    </font>
    <font>
      <sz val="10"/>
      <color rgb="FF000000"/>
      <name val="Arial Unicode MS"/>
      <family val="2"/>
    </font>
    <font>
      <b/>
      <sz val="11"/>
      <color rgb="FFFF0000"/>
      <name val="Calibri"/>
      <family val="2"/>
      <scheme val="minor"/>
    </font>
    <font>
      <sz val="11"/>
      <color theme="1"/>
      <name val="Symbol"/>
      <family val="1"/>
      <charset val="2"/>
    </font>
    <font>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1" fillId="0" borderId="0" xfId="0" applyFont="1" applyAlignment="1">
      <alignment horizontal="center"/>
    </xf>
    <xf numFmtId="0" fontId="0" fillId="0" borderId="0" xfId="0"/>
    <xf numFmtId="0" fontId="3" fillId="0" borderId="0" xfId="0" applyFont="1" applyAlignment="1">
      <alignment horizontal="justify" vertical="center"/>
    </xf>
    <xf numFmtId="0" fontId="4" fillId="0" borderId="0" xfId="0" applyFont="1"/>
    <xf numFmtId="0" fontId="6" fillId="0" borderId="0" xfId="0" applyFont="1"/>
    <xf numFmtId="0" fontId="7" fillId="0" borderId="0" xfId="0" applyFont="1"/>
    <xf numFmtId="0" fontId="8" fillId="0" borderId="0" xfId="0" applyFont="1"/>
    <xf numFmtId="0" fontId="2" fillId="0" borderId="0" xfId="0" applyFont="1"/>
    <xf numFmtId="0" fontId="9" fillId="0" borderId="0" xfId="0" applyFont="1"/>
    <xf numFmtId="0" fontId="1" fillId="0" borderId="0" xfId="0" applyFont="1"/>
    <xf numFmtId="0" fontId="1" fillId="0" borderId="0" xfId="0" quotePrefix="1" applyFont="1"/>
    <xf numFmtId="0" fontId="0" fillId="0" borderId="0" xfId="0" applyAlignment="1">
      <alignment horizontal="right"/>
    </xf>
    <xf numFmtId="0" fontId="10" fillId="0" borderId="0" xfId="0" applyFont="1"/>
    <xf numFmtId="0" fontId="11" fillId="0" borderId="0" xfId="0" applyFont="1"/>
    <xf numFmtId="0" fontId="0" fillId="0" borderId="0" xfId="0" applyNumberFormat="1" applyProtection="1">
      <protection locked="0"/>
    </xf>
    <xf numFmtId="0" fontId="13" fillId="0" borderId="0" xfId="0" applyFont="1" applyAlignment="1">
      <alignment vertical="center"/>
    </xf>
    <xf numFmtId="0" fontId="14" fillId="0" borderId="0" xfId="0" applyFont="1" applyAlignment="1">
      <alignment horizontal="right"/>
    </xf>
    <xf numFmtId="0" fontId="16" fillId="0" borderId="0" xfId="0" applyFont="1" applyAlignment="1">
      <alignment vertical="center"/>
    </xf>
    <xf numFmtId="0" fontId="1" fillId="0" borderId="0" xfId="0" applyFont="1" applyAlignment="1">
      <alignment horizontal="right"/>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136111111111112"/>
          <c:y val="5.0409158977827155E-2"/>
          <c:w val="0.78275000000000006"/>
          <c:h val="0.74903730783652034"/>
        </c:manualLayout>
      </c:layout>
      <c:scatterChart>
        <c:scatterStyle val="lineMarker"/>
        <c:varyColors val="0"/>
        <c:ser>
          <c:idx val="0"/>
          <c:order val="0"/>
          <c:spPr>
            <a:ln w="28575">
              <a:noFill/>
            </a:ln>
          </c:spPr>
          <c:trendline>
            <c:trendlineType val="linear"/>
            <c:dispRSqr val="1"/>
            <c:dispEq val="1"/>
            <c:trendlineLbl>
              <c:layout>
                <c:manualLayout>
                  <c:x val="4.1620734908136482E-2"/>
                  <c:y val="0.503050243719535"/>
                </c:manualLayout>
              </c:layout>
              <c:numFmt formatCode="General" sourceLinked="0"/>
            </c:trendlineLbl>
          </c:trendline>
          <c:xVal>
            <c:numRef>
              <c:f>'Prob. 1'!$B$9:$B$17</c:f>
              <c:numCache>
                <c:formatCode>General</c:formatCode>
                <c:ptCount val="9"/>
                <c:pt idx="0">
                  <c:v>0.17000000179999999</c:v>
                </c:pt>
                <c:pt idx="1">
                  <c:v>0.1899999976</c:v>
                </c:pt>
                <c:pt idx="2">
                  <c:v>0.21999999880000001</c:v>
                </c:pt>
                <c:pt idx="3">
                  <c:v>0.23499999939999999</c:v>
                </c:pt>
                <c:pt idx="4">
                  <c:v>0.23499999939999999</c:v>
                </c:pt>
                <c:pt idx="5">
                  <c:v>0.30000001189999997</c:v>
                </c:pt>
                <c:pt idx="6">
                  <c:v>0.34999999399999998</c:v>
                </c:pt>
                <c:pt idx="7">
                  <c:v>0.41999998690000001</c:v>
                </c:pt>
                <c:pt idx="8">
                  <c:v>0.85000002379999995</c:v>
                </c:pt>
              </c:numCache>
            </c:numRef>
          </c:xVal>
          <c:yVal>
            <c:numRef>
              <c:f>'Prob. 1'!$C$9:$C$17</c:f>
              <c:numCache>
                <c:formatCode>General</c:formatCode>
                <c:ptCount val="9"/>
                <c:pt idx="0">
                  <c:v>0.62999999520000005</c:v>
                </c:pt>
                <c:pt idx="1">
                  <c:v>0.69999998809999997</c:v>
                </c:pt>
                <c:pt idx="2">
                  <c:v>0.81999999280000002</c:v>
                </c:pt>
                <c:pt idx="3">
                  <c:v>0.87999999520000005</c:v>
                </c:pt>
                <c:pt idx="4">
                  <c:v>1.1499999759999999</c:v>
                </c:pt>
                <c:pt idx="5">
                  <c:v>1.5</c:v>
                </c:pt>
                <c:pt idx="6">
                  <c:v>4.4000000950000002</c:v>
                </c:pt>
                <c:pt idx="7">
                  <c:v>7.3000001909999996</c:v>
                </c:pt>
                <c:pt idx="8">
                  <c:v>11.30000019</c:v>
                </c:pt>
              </c:numCache>
            </c:numRef>
          </c:yVal>
          <c:smooth val="0"/>
        </c:ser>
        <c:dLbls>
          <c:showLegendKey val="0"/>
          <c:showVal val="0"/>
          <c:showCatName val="0"/>
          <c:showSerName val="0"/>
          <c:showPercent val="0"/>
          <c:showBubbleSize val="0"/>
        </c:dLbls>
        <c:axId val="406654912"/>
        <c:axId val="406655488"/>
      </c:scatterChart>
      <c:valAx>
        <c:axId val="406654912"/>
        <c:scaling>
          <c:orientation val="minMax"/>
        </c:scaling>
        <c:delete val="0"/>
        <c:axPos val="b"/>
        <c:title>
          <c:tx>
            <c:rich>
              <a:bodyPr/>
              <a:lstStyle/>
              <a:p>
                <a:pPr>
                  <a:defRPr sz="1400" b="0"/>
                </a:pPr>
                <a:r>
                  <a:rPr lang="en-US" sz="1400" b="0"/>
                  <a:t>Median sand diameter (mm)</a:t>
                </a:r>
              </a:p>
            </c:rich>
          </c:tx>
          <c:layout/>
          <c:overlay val="0"/>
        </c:title>
        <c:numFmt formatCode="General" sourceLinked="1"/>
        <c:majorTickMark val="cross"/>
        <c:minorTickMark val="in"/>
        <c:tickLblPos val="nextTo"/>
        <c:spPr>
          <a:ln w="12700">
            <a:solidFill>
              <a:srgbClr val="000000"/>
            </a:solidFill>
          </a:ln>
        </c:spPr>
        <c:crossAx val="406655488"/>
        <c:crossesAt val="-1000"/>
        <c:crossBetween val="midCat"/>
      </c:valAx>
      <c:valAx>
        <c:axId val="406655488"/>
        <c:scaling>
          <c:orientation val="minMax"/>
        </c:scaling>
        <c:delete val="0"/>
        <c:axPos val="l"/>
        <c:title>
          <c:tx>
            <c:rich>
              <a:bodyPr rot="-5400000" vert="horz"/>
              <a:lstStyle/>
              <a:p>
                <a:pPr>
                  <a:defRPr sz="1400" b="0"/>
                </a:pPr>
                <a:r>
                  <a:rPr lang="en-US" sz="1400" b="0"/>
                  <a:t>Beach Gradient (degrees)</a:t>
                </a:r>
              </a:p>
            </c:rich>
          </c:tx>
          <c:layout>
            <c:manualLayout>
              <c:xMode val="edge"/>
              <c:yMode val="edge"/>
              <c:x val="2.7777777777777776E-2"/>
              <c:y val="9.7825584301962254E-2"/>
            </c:manualLayout>
          </c:layout>
          <c:overlay val="0"/>
        </c:title>
        <c:numFmt formatCode="General" sourceLinked="1"/>
        <c:majorTickMark val="out"/>
        <c:minorTickMark val="in"/>
        <c:tickLblPos val="nextTo"/>
        <c:spPr>
          <a:ln w="12700">
            <a:solidFill>
              <a:srgbClr val="000000"/>
            </a:solidFill>
          </a:ln>
        </c:spPr>
        <c:crossAx val="406654912"/>
        <c:crosses val="autoZero"/>
        <c:crossBetween val="midCat"/>
      </c:valAx>
      <c:spPr>
        <a:noFill/>
        <a:ln w="12700">
          <a:solidFill>
            <a:srgbClr val="000000"/>
          </a:solidFill>
        </a:ln>
      </c:spPr>
    </c:plotArea>
    <c:plotVisOnly val="1"/>
    <c:dispBlanksAs val="gap"/>
    <c:showDLblsOverMax val="0"/>
  </c:chart>
  <c:spPr>
    <a:ln>
      <a:noFill/>
    </a:ln>
  </c:spPr>
  <c:txPr>
    <a:bodyPr/>
    <a:lstStyle/>
    <a:p>
      <a:pPr>
        <a:defRPr sz="12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094566683837416"/>
          <c:y val="5.0409158977827155E-2"/>
          <c:w val="0.78316540338999674"/>
          <c:h val="0.72522776677455192"/>
        </c:manualLayout>
      </c:layout>
      <c:scatterChart>
        <c:scatterStyle val="lineMarker"/>
        <c:varyColors val="0"/>
        <c:ser>
          <c:idx val="0"/>
          <c:order val="0"/>
          <c:spPr>
            <a:ln w="28575">
              <a:noFill/>
            </a:ln>
          </c:spPr>
          <c:xVal>
            <c:numRef>
              <c:f>'Prob. 1'!$F$9:$F$17</c:f>
              <c:numCache>
                <c:formatCode>General</c:formatCode>
                <c:ptCount val="9"/>
                <c:pt idx="0">
                  <c:v>0.8243699632233652</c:v>
                </c:pt>
                <c:pt idx="1">
                  <c:v>0.74834576786551943</c:v>
                </c:pt>
                <c:pt idx="2">
                  <c:v>0.65331549854080251</c:v>
                </c:pt>
                <c:pt idx="3">
                  <c:v>0.61435308823322554</c:v>
                </c:pt>
                <c:pt idx="4">
                  <c:v>0.61435308823322554</c:v>
                </c:pt>
                <c:pt idx="5">
                  <c:v>0.51140362366268177</c:v>
                </c:pt>
                <c:pt idx="6">
                  <c:v>0.50506827688682598</c:v>
                </c:pt>
                <c:pt idx="7">
                  <c:v>0.60263265072281813</c:v>
                </c:pt>
                <c:pt idx="8">
                  <c:v>3.9261580426315343</c:v>
                </c:pt>
              </c:numCache>
            </c:numRef>
          </c:xVal>
          <c:yVal>
            <c:numRef>
              <c:f>'Prob. 1'!$H$9:$H$17</c:f>
              <c:numCache>
                <c:formatCode>General</c:formatCode>
                <c:ptCount val="9"/>
                <c:pt idx="0">
                  <c:v>0.15995659160537265</c:v>
                </c:pt>
                <c:pt idx="1">
                  <c:v>7.0606969695318933E-2</c:v>
                </c:pt>
                <c:pt idx="2">
                  <c:v>0.40117252206215537</c:v>
                </c:pt>
                <c:pt idx="3">
                  <c:v>0.57110429824838693</c:v>
                </c:pt>
                <c:pt idx="4">
                  <c:v>0.33736942693272909</c:v>
                </c:pt>
                <c:pt idx="5">
                  <c:v>1.0318446786956377</c:v>
                </c:pt>
                <c:pt idx="6">
                  <c:v>0.73673393389588548</c:v>
                </c:pt>
                <c:pt idx="7">
                  <c:v>4.1453953120432976</c:v>
                </c:pt>
                <c:pt idx="8">
                  <c:v>2.4489099169857216</c:v>
                </c:pt>
              </c:numCache>
            </c:numRef>
          </c:yVal>
          <c:smooth val="0"/>
        </c:ser>
        <c:dLbls>
          <c:showLegendKey val="0"/>
          <c:showVal val="0"/>
          <c:showCatName val="0"/>
          <c:showSerName val="0"/>
          <c:showPercent val="0"/>
          <c:showBubbleSize val="0"/>
        </c:dLbls>
        <c:axId val="406657216"/>
        <c:axId val="406657792"/>
      </c:scatterChart>
      <c:valAx>
        <c:axId val="406657216"/>
        <c:scaling>
          <c:orientation val="minMax"/>
        </c:scaling>
        <c:delete val="0"/>
        <c:axPos val="b"/>
        <c:title>
          <c:tx>
            <c:rich>
              <a:bodyPr/>
              <a:lstStyle/>
              <a:p>
                <a:pPr>
                  <a:defRPr sz="1400" b="0"/>
                </a:pPr>
                <a:r>
                  <a:rPr lang="en-US" sz="1400" b="0"/>
                  <a:t>leverage*(n/p)</a:t>
                </a:r>
              </a:p>
            </c:rich>
          </c:tx>
          <c:layout/>
          <c:overlay val="0"/>
        </c:title>
        <c:numFmt formatCode="#,##0.0" sourceLinked="0"/>
        <c:majorTickMark val="cross"/>
        <c:minorTickMark val="in"/>
        <c:tickLblPos val="nextTo"/>
        <c:spPr>
          <a:ln w="12700">
            <a:solidFill>
              <a:srgbClr val="000000"/>
            </a:solidFill>
          </a:ln>
        </c:spPr>
        <c:crossAx val="406657792"/>
        <c:crosses val="autoZero"/>
        <c:crossBetween val="midCat"/>
      </c:valAx>
      <c:valAx>
        <c:axId val="406657792"/>
        <c:scaling>
          <c:orientation val="minMax"/>
        </c:scaling>
        <c:delete val="0"/>
        <c:axPos val="l"/>
        <c:title>
          <c:tx>
            <c:rich>
              <a:bodyPr rot="-5400000" vert="horz"/>
              <a:lstStyle/>
              <a:p>
                <a:pPr>
                  <a:defRPr sz="1400" b="0"/>
                </a:pPr>
                <a:r>
                  <a:rPr lang="en-US" sz="1400" b="0"/>
                  <a:t>externally Studentized residuals</a:t>
                </a:r>
              </a:p>
            </c:rich>
          </c:tx>
          <c:layout>
            <c:manualLayout>
              <c:xMode val="edge"/>
              <c:yMode val="edge"/>
              <c:x val="2.7777777777777776E-2"/>
              <c:y val="2.6397114471120565E-2"/>
            </c:manualLayout>
          </c:layout>
          <c:overlay val="0"/>
        </c:title>
        <c:numFmt formatCode="#,##0.0" sourceLinked="0"/>
        <c:majorTickMark val="out"/>
        <c:minorTickMark val="in"/>
        <c:tickLblPos val="nextTo"/>
        <c:spPr>
          <a:ln w="12700">
            <a:solidFill>
              <a:srgbClr val="000000"/>
            </a:solidFill>
          </a:ln>
        </c:spPr>
        <c:crossAx val="406657216"/>
        <c:crosses val="autoZero"/>
        <c:crossBetween val="midCat"/>
      </c:valAx>
      <c:spPr>
        <a:noFill/>
        <a:ln w="12700">
          <a:solidFill>
            <a:srgbClr val="000000"/>
          </a:solidFill>
        </a:ln>
      </c:spPr>
    </c:plotArea>
    <c:plotVisOnly val="1"/>
    <c:dispBlanksAs val="gap"/>
    <c:showDLblsOverMax val="0"/>
  </c:chart>
  <c:spPr>
    <a:solidFill>
      <a:schemeClr val="bg1"/>
    </a:solidFill>
    <a:ln>
      <a:noFill/>
    </a:ln>
  </c:spPr>
  <c:txPr>
    <a:bodyPr/>
    <a:lstStyle/>
    <a:p>
      <a:pPr>
        <a:defRPr sz="1200"/>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094566683837416"/>
          <c:y val="5.0409158977827155E-2"/>
          <c:w val="0.78316540338999674"/>
          <c:h val="0.72522776677455192"/>
        </c:manualLayout>
      </c:layout>
      <c:scatterChart>
        <c:scatterStyle val="lineMarker"/>
        <c:varyColors val="0"/>
        <c:ser>
          <c:idx val="0"/>
          <c:order val="0"/>
          <c:spPr>
            <a:ln w="28575">
              <a:noFill/>
            </a:ln>
          </c:spPr>
          <c:xVal>
            <c:numRef>
              <c:f>'Prob. 1'!$B$9:$B$17</c:f>
              <c:numCache>
                <c:formatCode>General</c:formatCode>
                <c:ptCount val="9"/>
                <c:pt idx="0">
                  <c:v>0.17000000179999999</c:v>
                </c:pt>
                <c:pt idx="1">
                  <c:v>0.1899999976</c:v>
                </c:pt>
                <c:pt idx="2">
                  <c:v>0.21999999880000001</c:v>
                </c:pt>
                <c:pt idx="3">
                  <c:v>0.23499999939999999</c:v>
                </c:pt>
                <c:pt idx="4">
                  <c:v>0.23499999939999999</c:v>
                </c:pt>
                <c:pt idx="5">
                  <c:v>0.30000001189999997</c:v>
                </c:pt>
                <c:pt idx="6">
                  <c:v>0.34999999399999998</c:v>
                </c:pt>
                <c:pt idx="7">
                  <c:v>0.41999998690000001</c:v>
                </c:pt>
                <c:pt idx="8">
                  <c:v>0.85000002379999995</c:v>
                </c:pt>
              </c:numCache>
            </c:numRef>
          </c:xVal>
          <c:yVal>
            <c:numRef>
              <c:f>'Prob. 1'!$I$9:$I$17</c:f>
              <c:numCache>
                <c:formatCode>General</c:formatCode>
                <c:ptCount val="9"/>
                <c:pt idx="0">
                  <c:v>3.3332155377490979E-3</c:v>
                </c:pt>
                <c:pt idx="1">
                  <c:v>5.7960315394713676E-4</c:v>
                </c:pt>
                <c:pt idx="2">
                  <c:v>1.5528155046375081E-2</c:v>
                </c:pt>
                <c:pt idx="3">
                  <c:v>2.8530766130369645E-2</c:v>
                </c:pt>
                <c:pt idx="4">
                  <c:v>1.030200337194263E-2</c:v>
                </c:pt>
                <c:pt idx="5">
                  <c:v>6.7631103974820334E-2</c:v>
                </c:pt>
                <c:pt idx="6">
                  <c:v>3.6708616043259444E-2</c:v>
                </c:pt>
                <c:pt idx="7">
                  <c:v>0.40113192996751257</c:v>
                </c:pt>
                <c:pt idx="8">
                  <c:v>11.970456137831533</c:v>
                </c:pt>
              </c:numCache>
            </c:numRef>
          </c:yVal>
          <c:smooth val="0"/>
        </c:ser>
        <c:dLbls>
          <c:showLegendKey val="0"/>
          <c:showVal val="0"/>
          <c:showCatName val="0"/>
          <c:showSerName val="0"/>
          <c:showPercent val="0"/>
          <c:showBubbleSize val="0"/>
        </c:dLbls>
        <c:axId val="415917184"/>
        <c:axId val="415917760"/>
      </c:scatterChart>
      <c:valAx>
        <c:axId val="415917184"/>
        <c:scaling>
          <c:orientation val="minMax"/>
        </c:scaling>
        <c:delete val="0"/>
        <c:axPos val="b"/>
        <c:title>
          <c:tx>
            <c:rich>
              <a:bodyPr/>
              <a:lstStyle/>
              <a:p>
                <a:pPr>
                  <a:defRPr sz="1400" b="0"/>
                </a:pPr>
                <a:r>
                  <a:rPr lang="en-US" sz="1400" b="0"/>
                  <a:t>x-value</a:t>
                </a:r>
              </a:p>
            </c:rich>
          </c:tx>
          <c:layout/>
          <c:overlay val="0"/>
        </c:title>
        <c:numFmt formatCode="#,##0.0" sourceLinked="0"/>
        <c:majorTickMark val="cross"/>
        <c:minorTickMark val="in"/>
        <c:tickLblPos val="nextTo"/>
        <c:spPr>
          <a:ln w="12700">
            <a:solidFill>
              <a:srgbClr val="000000"/>
            </a:solidFill>
          </a:ln>
        </c:spPr>
        <c:crossAx val="415917760"/>
        <c:crosses val="autoZero"/>
        <c:crossBetween val="midCat"/>
      </c:valAx>
      <c:valAx>
        <c:axId val="415917760"/>
        <c:scaling>
          <c:orientation val="minMax"/>
        </c:scaling>
        <c:delete val="0"/>
        <c:axPos val="l"/>
        <c:title>
          <c:tx>
            <c:rich>
              <a:bodyPr rot="-5400000" vert="horz"/>
              <a:lstStyle/>
              <a:p>
                <a:pPr>
                  <a:defRPr sz="1400" b="0"/>
                </a:pPr>
                <a:r>
                  <a:rPr lang="en-US" sz="1400" b="0"/>
                  <a:t>Cook's Distance</a:t>
                </a:r>
              </a:p>
            </c:rich>
          </c:tx>
          <c:layout>
            <c:manualLayout>
              <c:xMode val="edge"/>
              <c:yMode val="edge"/>
              <c:x val="1.780891407265681E-2"/>
              <c:y val="0.2724287589051369"/>
            </c:manualLayout>
          </c:layout>
          <c:overlay val="0"/>
        </c:title>
        <c:numFmt formatCode="General" sourceLinked="0"/>
        <c:majorTickMark val="out"/>
        <c:minorTickMark val="in"/>
        <c:tickLblPos val="nextTo"/>
        <c:spPr>
          <a:ln w="12700">
            <a:solidFill>
              <a:srgbClr val="000000"/>
            </a:solidFill>
          </a:ln>
        </c:spPr>
        <c:crossAx val="415917184"/>
        <c:crosses val="autoZero"/>
        <c:crossBetween val="midCat"/>
      </c:valAx>
      <c:spPr>
        <a:noFill/>
        <a:ln w="12700">
          <a:solidFill>
            <a:srgbClr val="000000"/>
          </a:solidFill>
        </a:ln>
      </c:spPr>
    </c:plotArea>
    <c:plotVisOnly val="1"/>
    <c:dispBlanksAs val="gap"/>
    <c:showDLblsOverMax val="0"/>
  </c:chart>
  <c:spPr>
    <a:solidFill>
      <a:schemeClr val="bg1"/>
    </a:solidFill>
    <a:ln>
      <a:noFill/>
    </a:ln>
  </c:spPr>
  <c:txPr>
    <a:bodyPr/>
    <a:lstStyle/>
    <a:p>
      <a:pPr>
        <a:defRPr sz="1200"/>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191666666666668"/>
          <c:y val="5.0409158977827155E-2"/>
          <c:w val="0.7521944444444445"/>
          <c:h val="0.72522776677455192"/>
        </c:manualLayout>
      </c:layout>
      <c:scatterChart>
        <c:scatterStyle val="lineMarker"/>
        <c:varyColors val="0"/>
        <c:ser>
          <c:idx val="0"/>
          <c:order val="0"/>
          <c:spPr>
            <a:ln w="28575">
              <a:noFill/>
            </a:ln>
          </c:spPr>
          <c:trendline>
            <c:trendlineType val="linear"/>
            <c:dispRSqr val="1"/>
            <c:dispEq val="1"/>
            <c:trendlineLbl>
              <c:layout>
                <c:manualLayout>
                  <c:x val="0.13309295713035871"/>
                  <c:y val="0.4299793775778028"/>
                </c:manualLayout>
              </c:layout>
              <c:numFmt formatCode="General" sourceLinked="0"/>
            </c:trendlineLbl>
          </c:trendline>
          <c:xVal>
            <c:numRef>
              <c:f>'Prob. 2'!$B$9:$B$26</c:f>
              <c:numCache>
                <c:formatCode>General</c:formatCode>
                <c:ptCount val="18"/>
                <c:pt idx="0">
                  <c:v>118.99</c:v>
                </c:pt>
                <c:pt idx="1">
                  <c:v>120.76</c:v>
                </c:pt>
                <c:pt idx="2">
                  <c:v>122.71</c:v>
                </c:pt>
                <c:pt idx="3">
                  <c:v>125.48</c:v>
                </c:pt>
                <c:pt idx="4">
                  <c:v>127.31</c:v>
                </c:pt>
                <c:pt idx="5">
                  <c:v>130.06</c:v>
                </c:pt>
                <c:pt idx="6">
                  <c:v>132.41</c:v>
                </c:pt>
                <c:pt idx="7">
                  <c:v>135.88999999999999</c:v>
                </c:pt>
                <c:pt idx="8">
                  <c:v>139.02000000000001</c:v>
                </c:pt>
                <c:pt idx="9">
                  <c:v>140.25</c:v>
                </c:pt>
                <c:pt idx="10">
                  <c:v>145.61000000000001</c:v>
                </c:pt>
                <c:pt idx="11">
                  <c:v>153.44999999999999</c:v>
                </c:pt>
                <c:pt idx="12">
                  <c:v>158.03</c:v>
                </c:pt>
                <c:pt idx="13">
                  <c:v>162.72</c:v>
                </c:pt>
                <c:pt idx="14">
                  <c:v>167.67</c:v>
                </c:pt>
                <c:pt idx="15">
                  <c:v>172.86</c:v>
                </c:pt>
                <c:pt idx="16">
                  <c:v>177.52</c:v>
                </c:pt>
                <c:pt idx="17">
                  <c:v>182.09</c:v>
                </c:pt>
              </c:numCache>
            </c:numRef>
          </c:xVal>
          <c:yVal>
            <c:numRef>
              <c:f>'Prob. 2'!$C$9:$C$26</c:f>
              <c:numCache>
                <c:formatCode>General</c:formatCode>
                <c:ptCount val="18"/>
                <c:pt idx="0">
                  <c:v>10.79</c:v>
                </c:pt>
                <c:pt idx="1">
                  <c:v>10.8</c:v>
                </c:pt>
                <c:pt idx="2">
                  <c:v>10.86</c:v>
                </c:pt>
                <c:pt idx="3">
                  <c:v>10.93</c:v>
                </c:pt>
                <c:pt idx="4">
                  <c:v>10.99</c:v>
                </c:pt>
                <c:pt idx="5">
                  <c:v>10.96</c:v>
                </c:pt>
                <c:pt idx="6">
                  <c:v>10.98</c:v>
                </c:pt>
                <c:pt idx="7">
                  <c:v>11.03</c:v>
                </c:pt>
                <c:pt idx="8">
                  <c:v>11.08</c:v>
                </c:pt>
                <c:pt idx="9">
                  <c:v>11.1</c:v>
                </c:pt>
                <c:pt idx="10">
                  <c:v>11.19</c:v>
                </c:pt>
                <c:pt idx="11">
                  <c:v>11.25</c:v>
                </c:pt>
                <c:pt idx="12">
                  <c:v>11.4</c:v>
                </c:pt>
                <c:pt idx="13">
                  <c:v>11.61</c:v>
                </c:pt>
                <c:pt idx="14">
                  <c:v>11.69</c:v>
                </c:pt>
                <c:pt idx="15">
                  <c:v>11.91</c:v>
                </c:pt>
                <c:pt idx="16">
                  <c:v>12.07</c:v>
                </c:pt>
                <c:pt idx="17">
                  <c:v>12.32</c:v>
                </c:pt>
              </c:numCache>
            </c:numRef>
          </c:yVal>
          <c:smooth val="0"/>
        </c:ser>
        <c:dLbls>
          <c:showLegendKey val="0"/>
          <c:showVal val="0"/>
          <c:showCatName val="0"/>
          <c:showSerName val="0"/>
          <c:showPercent val="0"/>
          <c:showBubbleSize val="0"/>
        </c:dLbls>
        <c:axId val="415920064"/>
        <c:axId val="415920640"/>
      </c:scatterChart>
      <c:valAx>
        <c:axId val="415920064"/>
        <c:scaling>
          <c:orientation val="minMax"/>
          <c:min val="100"/>
        </c:scaling>
        <c:delete val="0"/>
        <c:axPos val="b"/>
        <c:title>
          <c:tx>
            <c:rich>
              <a:bodyPr/>
              <a:lstStyle/>
              <a:p>
                <a:pPr>
                  <a:defRPr sz="1400" b="0"/>
                </a:pPr>
                <a:r>
                  <a:rPr lang="en-US" sz="1400" b="0"/>
                  <a:t>Temperature (K)</a:t>
                </a:r>
              </a:p>
            </c:rich>
          </c:tx>
          <c:overlay val="0"/>
        </c:title>
        <c:numFmt formatCode="General" sourceLinked="1"/>
        <c:majorTickMark val="cross"/>
        <c:minorTickMark val="in"/>
        <c:tickLblPos val="nextTo"/>
        <c:spPr>
          <a:ln w="12700">
            <a:solidFill>
              <a:srgbClr val="000000"/>
            </a:solidFill>
          </a:ln>
        </c:spPr>
        <c:crossAx val="415920640"/>
        <c:crosses val="autoZero"/>
        <c:crossBetween val="midCat"/>
      </c:valAx>
      <c:valAx>
        <c:axId val="415920640"/>
        <c:scaling>
          <c:orientation val="minMax"/>
        </c:scaling>
        <c:delete val="0"/>
        <c:axPos val="l"/>
        <c:title>
          <c:tx>
            <c:rich>
              <a:bodyPr rot="-5400000" vert="horz"/>
              <a:lstStyle/>
              <a:p>
                <a:pPr>
                  <a:defRPr sz="1400" b="0"/>
                </a:pPr>
                <a:r>
                  <a:rPr lang="en-US" sz="1400" b="0"/>
                  <a:t>Heat Capacity (cal/mol-K)</a:t>
                </a:r>
              </a:p>
            </c:rich>
          </c:tx>
          <c:layout>
            <c:manualLayout>
              <c:xMode val="edge"/>
              <c:yMode val="edge"/>
              <c:x val="1.6666666666666666E-2"/>
              <c:y val="0.11766685414323209"/>
            </c:manualLayout>
          </c:layout>
          <c:overlay val="0"/>
        </c:title>
        <c:numFmt formatCode="#,##0.0" sourceLinked="0"/>
        <c:majorTickMark val="out"/>
        <c:minorTickMark val="in"/>
        <c:tickLblPos val="nextTo"/>
        <c:spPr>
          <a:ln w="12700">
            <a:solidFill>
              <a:srgbClr val="000000"/>
            </a:solidFill>
          </a:ln>
        </c:spPr>
        <c:crossAx val="415920064"/>
        <c:crosses val="autoZero"/>
        <c:crossBetween val="midCat"/>
      </c:valAx>
      <c:spPr>
        <a:noFill/>
        <a:ln w="12700">
          <a:solidFill>
            <a:srgbClr val="000000"/>
          </a:solidFill>
        </a:ln>
      </c:spPr>
    </c:plotArea>
    <c:plotVisOnly val="1"/>
    <c:dispBlanksAs val="gap"/>
    <c:showDLblsOverMax val="0"/>
  </c:chart>
  <c:spPr>
    <a:ln>
      <a:noFill/>
    </a:ln>
  </c:spPr>
  <c:txPr>
    <a:bodyPr/>
    <a:lstStyle/>
    <a:p>
      <a:pPr>
        <a:defRPr sz="1200"/>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094566683837416"/>
          <c:y val="5.0409158977827155E-2"/>
          <c:w val="0.78316540338999674"/>
          <c:h val="0.72522776677455192"/>
        </c:manualLayout>
      </c:layout>
      <c:scatterChart>
        <c:scatterStyle val="lineMarker"/>
        <c:varyColors val="0"/>
        <c:ser>
          <c:idx val="0"/>
          <c:order val="0"/>
          <c:spPr>
            <a:ln w="28575">
              <a:noFill/>
            </a:ln>
          </c:spPr>
          <c:xVal>
            <c:numRef>
              <c:f>'Prob. 2'!$F$9:$F$26</c:f>
              <c:numCache>
                <c:formatCode>General</c:formatCode>
                <c:ptCount val="18"/>
                <c:pt idx="0">
                  <c:v>1.3492553236970739</c:v>
                </c:pt>
                <c:pt idx="1">
                  <c:v>1.2382505798220904</c:v>
                </c:pt>
                <c:pt idx="2">
                  <c:v>1.1249542772479848</c:v>
                </c:pt>
                <c:pt idx="3">
                  <c:v>0.98023146668219152</c:v>
                </c:pt>
                <c:pt idx="4">
                  <c:v>0.89506112419113359</c:v>
                </c:pt>
                <c:pt idx="5">
                  <c:v>0.78269434961885476</c:v>
                </c:pt>
                <c:pt idx="6">
                  <c:v>0.70153670164907334</c:v>
                </c:pt>
                <c:pt idx="7">
                  <c:v>0.60651779981850551</c:v>
                </c:pt>
                <c:pt idx="8">
                  <c:v>0.54671611625992977</c:v>
                </c:pt>
                <c:pt idx="9">
                  <c:v>0.52986719816364791</c:v>
                </c:pt>
                <c:pt idx="10">
                  <c:v>0.50025426889754299</c:v>
                </c:pt>
                <c:pt idx="11">
                  <c:v>0.58529490467913869</c:v>
                </c:pt>
                <c:pt idx="12">
                  <c:v>0.70552638191144545</c:v>
                </c:pt>
                <c:pt idx="13">
                  <c:v>0.88256870883835992</c:v>
                </c:pt>
                <c:pt idx="14">
                  <c:v>1.1286098786694321</c:v>
                </c:pt>
                <c:pt idx="15">
                  <c:v>1.4518525315837556</c:v>
                </c:pt>
                <c:pt idx="16">
                  <c:v>1.7990163430124739</c:v>
                </c:pt>
                <c:pt idx="17">
                  <c:v>2.1917920452573849</c:v>
                </c:pt>
              </c:numCache>
            </c:numRef>
          </c:xVal>
          <c:yVal>
            <c:numRef>
              <c:f>'Prob. 2'!$H$9:$H$26</c:f>
              <c:numCache>
                <c:formatCode>General</c:formatCode>
                <c:ptCount val="18"/>
                <c:pt idx="0">
                  <c:v>0.77657876467559273</c:v>
                </c:pt>
                <c:pt idx="1">
                  <c:v>0.4927426180704268</c:v>
                </c:pt>
                <c:pt idx="2">
                  <c:v>0.66241613367170293</c:v>
                </c:pt>
                <c:pt idx="3">
                  <c:v>0.75529520077039014</c:v>
                </c:pt>
                <c:pt idx="4">
                  <c:v>0.95441206414253821</c:v>
                </c:pt>
                <c:pt idx="5">
                  <c:v>9.8451186245013977E-2</c:v>
                </c:pt>
                <c:pt idx="6">
                  <c:v>0.18381981438094269</c:v>
                </c:pt>
                <c:pt idx="7">
                  <c:v>0.41413051407462742</c:v>
                </c:pt>
                <c:pt idx="8">
                  <c:v>0.57646688680492697</c:v>
                </c:pt>
                <c:pt idx="9">
                  <c:v>0.63766623081033691</c:v>
                </c:pt>
                <c:pt idx="10">
                  <c:v>0.88369436860641926</c:v>
                </c:pt>
                <c:pt idx="11">
                  <c:v>2.1201721680082777</c:v>
                </c:pt>
                <c:pt idx="12">
                  <c:v>1.5094867228161213</c:v>
                </c:pt>
                <c:pt idx="13">
                  <c:v>0.41950100011457603</c:v>
                </c:pt>
                <c:pt idx="14">
                  <c:v>0.68740133882050924</c:v>
                </c:pt>
                <c:pt idx="15">
                  <c:v>0.34429443690454609</c:v>
                </c:pt>
                <c:pt idx="16">
                  <c:v>0.96157009932649129</c:v>
                </c:pt>
                <c:pt idx="17">
                  <c:v>3.2438672225811622</c:v>
                </c:pt>
              </c:numCache>
            </c:numRef>
          </c:yVal>
          <c:smooth val="0"/>
        </c:ser>
        <c:dLbls>
          <c:showLegendKey val="0"/>
          <c:showVal val="0"/>
          <c:showCatName val="0"/>
          <c:showSerName val="0"/>
          <c:showPercent val="0"/>
          <c:showBubbleSize val="0"/>
        </c:dLbls>
        <c:axId val="415922368"/>
        <c:axId val="415922944"/>
      </c:scatterChart>
      <c:valAx>
        <c:axId val="415922368"/>
        <c:scaling>
          <c:orientation val="minMax"/>
        </c:scaling>
        <c:delete val="0"/>
        <c:axPos val="b"/>
        <c:title>
          <c:tx>
            <c:rich>
              <a:bodyPr/>
              <a:lstStyle/>
              <a:p>
                <a:pPr>
                  <a:defRPr sz="1400" b="0"/>
                </a:pPr>
                <a:r>
                  <a:rPr lang="en-US" sz="1400" b="0"/>
                  <a:t>leverage*(n/p)</a:t>
                </a:r>
              </a:p>
            </c:rich>
          </c:tx>
          <c:overlay val="0"/>
        </c:title>
        <c:numFmt formatCode="#,##0.0" sourceLinked="0"/>
        <c:majorTickMark val="cross"/>
        <c:minorTickMark val="in"/>
        <c:tickLblPos val="nextTo"/>
        <c:spPr>
          <a:ln w="12700">
            <a:solidFill>
              <a:srgbClr val="000000"/>
            </a:solidFill>
          </a:ln>
        </c:spPr>
        <c:crossAx val="415922944"/>
        <c:crosses val="autoZero"/>
        <c:crossBetween val="midCat"/>
      </c:valAx>
      <c:valAx>
        <c:axId val="415922944"/>
        <c:scaling>
          <c:orientation val="minMax"/>
        </c:scaling>
        <c:delete val="0"/>
        <c:axPos val="l"/>
        <c:title>
          <c:tx>
            <c:rich>
              <a:bodyPr rot="-5400000" vert="horz"/>
              <a:lstStyle/>
              <a:p>
                <a:pPr>
                  <a:defRPr sz="1400" b="0"/>
                </a:pPr>
                <a:r>
                  <a:rPr lang="en-US" sz="1400" b="0"/>
                  <a:t>externally Studentized residuals</a:t>
                </a:r>
              </a:p>
            </c:rich>
          </c:tx>
          <c:layout>
            <c:manualLayout>
              <c:xMode val="edge"/>
              <c:yMode val="edge"/>
              <c:x val="2.7777777777777776E-2"/>
              <c:y val="2.6397114471120565E-2"/>
            </c:manualLayout>
          </c:layout>
          <c:overlay val="0"/>
        </c:title>
        <c:numFmt formatCode="#,##0.0" sourceLinked="0"/>
        <c:majorTickMark val="out"/>
        <c:minorTickMark val="in"/>
        <c:tickLblPos val="nextTo"/>
        <c:spPr>
          <a:ln w="12700">
            <a:solidFill>
              <a:srgbClr val="000000"/>
            </a:solidFill>
          </a:ln>
        </c:spPr>
        <c:crossAx val="415922368"/>
        <c:crosses val="autoZero"/>
        <c:crossBetween val="midCat"/>
      </c:valAx>
      <c:spPr>
        <a:noFill/>
        <a:ln w="12700">
          <a:solidFill>
            <a:srgbClr val="000000"/>
          </a:solidFill>
        </a:ln>
      </c:spPr>
    </c:plotArea>
    <c:plotVisOnly val="1"/>
    <c:dispBlanksAs val="gap"/>
    <c:showDLblsOverMax val="0"/>
  </c:chart>
  <c:spPr>
    <a:solidFill>
      <a:schemeClr val="bg1"/>
    </a:solidFill>
    <a:ln>
      <a:noFill/>
    </a:ln>
  </c:spPr>
  <c:txPr>
    <a:bodyPr/>
    <a:lstStyle/>
    <a:p>
      <a:pPr>
        <a:defRPr sz="1200"/>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094566683837416"/>
          <c:y val="5.0409158977827155E-2"/>
          <c:w val="0.78316540338999674"/>
          <c:h val="0.72522776677455192"/>
        </c:manualLayout>
      </c:layout>
      <c:scatterChart>
        <c:scatterStyle val="lineMarker"/>
        <c:varyColors val="0"/>
        <c:ser>
          <c:idx val="0"/>
          <c:order val="0"/>
          <c:spPr>
            <a:ln w="28575">
              <a:noFill/>
            </a:ln>
          </c:spPr>
          <c:xVal>
            <c:numRef>
              <c:f>'Prob. 2'!$B$9:$B$26</c:f>
              <c:numCache>
                <c:formatCode>General</c:formatCode>
                <c:ptCount val="18"/>
                <c:pt idx="0">
                  <c:v>118.99</c:v>
                </c:pt>
                <c:pt idx="1">
                  <c:v>120.76</c:v>
                </c:pt>
                <c:pt idx="2">
                  <c:v>122.71</c:v>
                </c:pt>
                <c:pt idx="3">
                  <c:v>125.48</c:v>
                </c:pt>
                <c:pt idx="4">
                  <c:v>127.31</c:v>
                </c:pt>
                <c:pt idx="5">
                  <c:v>130.06</c:v>
                </c:pt>
                <c:pt idx="6">
                  <c:v>132.41</c:v>
                </c:pt>
                <c:pt idx="7">
                  <c:v>135.88999999999999</c:v>
                </c:pt>
                <c:pt idx="8">
                  <c:v>139.02000000000001</c:v>
                </c:pt>
                <c:pt idx="9">
                  <c:v>140.25</c:v>
                </c:pt>
                <c:pt idx="10">
                  <c:v>145.61000000000001</c:v>
                </c:pt>
                <c:pt idx="11">
                  <c:v>153.44999999999999</c:v>
                </c:pt>
                <c:pt idx="12">
                  <c:v>158.03</c:v>
                </c:pt>
                <c:pt idx="13">
                  <c:v>162.72</c:v>
                </c:pt>
                <c:pt idx="14">
                  <c:v>167.67</c:v>
                </c:pt>
                <c:pt idx="15">
                  <c:v>172.86</c:v>
                </c:pt>
                <c:pt idx="16">
                  <c:v>177.52</c:v>
                </c:pt>
                <c:pt idx="17">
                  <c:v>182.09</c:v>
                </c:pt>
              </c:numCache>
            </c:numRef>
          </c:xVal>
          <c:yVal>
            <c:numRef>
              <c:f>'Prob. 2'!$I$9:$I$26</c:f>
              <c:numCache>
                <c:formatCode>General</c:formatCode>
                <c:ptCount val="18"/>
                <c:pt idx="0">
                  <c:v>5.453072297949281E-2</c:v>
                </c:pt>
                <c:pt idx="1">
                  <c:v>2.032893117178897E-2</c:v>
                </c:pt>
                <c:pt idx="2">
                  <c:v>3.2480310547862927E-2</c:v>
                </c:pt>
                <c:pt idx="3">
                  <c:v>3.5825189616239574E-2</c:v>
                </c:pt>
                <c:pt idx="4">
                  <c:v>5.0578968353132012E-2</c:v>
                </c:pt>
                <c:pt idx="5">
                  <c:v>4.9206542687672925E-4</c:v>
                </c:pt>
                <c:pt idx="6">
                  <c:v>1.5200535251222651E-3</c:v>
                </c:pt>
                <c:pt idx="7">
                  <c:v>6.5348735556843935E-3</c:v>
                </c:pt>
                <c:pt idx="8">
                  <c:v>1.1214177708827171E-2</c:v>
                </c:pt>
                <c:pt idx="9">
                  <c:v>1.3208281569250904E-2</c:v>
                </c:pt>
                <c:pt idx="10">
                  <c:v>2.3299512284264086E-2</c:v>
                </c:pt>
                <c:pt idx="11">
                  <c:v>0.12830451886041522</c:v>
                </c:pt>
                <c:pt idx="12">
                  <c:v>8.9735794322965995E-2</c:v>
                </c:pt>
                <c:pt idx="13">
                  <c:v>1.0086235769203039E-2</c:v>
                </c:pt>
                <c:pt idx="14">
                  <c:v>3.5030156261783026E-2</c:v>
                </c:pt>
                <c:pt idx="15">
                  <c:v>1.2064860726465709E-2</c:v>
                </c:pt>
                <c:pt idx="16">
                  <c:v>0.11604493063073028</c:v>
                </c:pt>
                <c:pt idx="17">
                  <c:v>1.0618336318841315</c:v>
                </c:pt>
              </c:numCache>
            </c:numRef>
          </c:yVal>
          <c:smooth val="0"/>
        </c:ser>
        <c:dLbls>
          <c:showLegendKey val="0"/>
          <c:showVal val="0"/>
          <c:showCatName val="0"/>
          <c:showSerName val="0"/>
          <c:showPercent val="0"/>
          <c:showBubbleSize val="0"/>
        </c:dLbls>
        <c:axId val="283411008"/>
        <c:axId val="283411584"/>
      </c:scatterChart>
      <c:valAx>
        <c:axId val="283411008"/>
        <c:scaling>
          <c:orientation val="minMax"/>
          <c:max val="190"/>
          <c:min val="110"/>
        </c:scaling>
        <c:delete val="0"/>
        <c:axPos val="b"/>
        <c:title>
          <c:tx>
            <c:rich>
              <a:bodyPr/>
              <a:lstStyle/>
              <a:p>
                <a:pPr>
                  <a:defRPr sz="1400" b="0"/>
                </a:pPr>
                <a:r>
                  <a:rPr lang="en-US" sz="1400" b="0"/>
                  <a:t>x-value</a:t>
                </a:r>
              </a:p>
            </c:rich>
          </c:tx>
          <c:overlay val="0"/>
        </c:title>
        <c:numFmt formatCode="General" sourceLinked="0"/>
        <c:majorTickMark val="cross"/>
        <c:minorTickMark val="in"/>
        <c:tickLblPos val="nextTo"/>
        <c:spPr>
          <a:ln w="12700">
            <a:solidFill>
              <a:srgbClr val="000000"/>
            </a:solidFill>
          </a:ln>
        </c:spPr>
        <c:crossAx val="283411584"/>
        <c:crosses val="autoZero"/>
        <c:crossBetween val="midCat"/>
      </c:valAx>
      <c:valAx>
        <c:axId val="283411584"/>
        <c:scaling>
          <c:orientation val="minMax"/>
        </c:scaling>
        <c:delete val="0"/>
        <c:axPos val="l"/>
        <c:title>
          <c:tx>
            <c:rich>
              <a:bodyPr rot="-5400000" vert="horz"/>
              <a:lstStyle/>
              <a:p>
                <a:pPr>
                  <a:defRPr sz="1400" b="0"/>
                </a:pPr>
                <a:r>
                  <a:rPr lang="en-US" sz="1400" b="0"/>
                  <a:t>Cook's Distance</a:t>
                </a:r>
              </a:p>
            </c:rich>
          </c:tx>
          <c:layout>
            <c:manualLayout>
              <c:xMode val="edge"/>
              <c:yMode val="edge"/>
              <c:x val="1.5316702234650575E-2"/>
              <c:y val="0.21290494938132734"/>
            </c:manualLayout>
          </c:layout>
          <c:overlay val="0"/>
        </c:title>
        <c:numFmt formatCode="#,##0.0" sourceLinked="0"/>
        <c:majorTickMark val="out"/>
        <c:minorTickMark val="in"/>
        <c:tickLblPos val="nextTo"/>
        <c:spPr>
          <a:ln w="12700">
            <a:solidFill>
              <a:srgbClr val="000000"/>
            </a:solidFill>
          </a:ln>
        </c:spPr>
        <c:crossAx val="283411008"/>
        <c:crosses val="autoZero"/>
        <c:crossBetween val="midCat"/>
      </c:valAx>
      <c:spPr>
        <a:noFill/>
        <a:ln w="12700">
          <a:solidFill>
            <a:srgbClr val="000000"/>
          </a:solidFill>
        </a:ln>
      </c:spPr>
    </c:plotArea>
    <c:plotVisOnly val="1"/>
    <c:dispBlanksAs val="gap"/>
    <c:showDLblsOverMax val="0"/>
  </c:chart>
  <c:spPr>
    <a:solidFill>
      <a:schemeClr val="bg1"/>
    </a:solidFill>
    <a:ln>
      <a:noFill/>
    </a:ln>
  </c:spPr>
  <c:txPr>
    <a:bodyPr/>
    <a:lstStyle/>
    <a:p>
      <a:pPr>
        <a:defRPr sz="1200"/>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017318967725721"/>
          <c:y val="5.0409158977827155E-2"/>
          <c:w val="0.7939378295945051"/>
          <c:h val="0.72522776677455192"/>
        </c:manualLayout>
      </c:layout>
      <c:scatterChart>
        <c:scatterStyle val="lineMarker"/>
        <c:varyColors val="0"/>
        <c:ser>
          <c:idx val="0"/>
          <c:order val="0"/>
          <c:spPr>
            <a:ln w="28575">
              <a:noFill/>
            </a:ln>
          </c:spPr>
          <c:trendline>
            <c:trendlineType val="linear"/>
            <c:dispRSqr val="1"/>
            <c:dispEq val="1"/>
            <c:trendlineLbl>
              <c:layout>
                <c:manualLayout>
                  <c:x val="8.4262904636920391E-3"/>
                  <c:y val="0.40759373828271467"/>
                </c:manualLayout>
              </c:layout>
              <c:numFmt formatCode="General" sourceLinked="0"/>
            </c:trendlineLbl>
          </c:trendline>
          <c:xVal>
            <c:numRef>
              <c:f>'Prob. 3'!$B$9:$B$19</c:f>
              <c:numCache>
                <c:formatCode>General</c:formatCode>
                <c:ptCount val="11"/>
                <c:pt idx="0">
                  <c:v>52</c:v>
                </c:pt>
                <c:pt idx="1">
                  <c:v>59</c:v>
                </c:pt>
                <c:pt idx="2">
                  <c:v>67</c:v>
                </c:pt>
                <c:pt idx="3">
                  <c:v>73</c:v>
                </c:pt>
                <c:pt idx="4">
                  <c:v>64</c:v>
                </c:pt>
                <c:pt idx="5">
                  <c:v>74</c:v>
                </c:pt>
                <c:pt idx="6">
                  <c:v>54</c:v>
                </c:pt>
                <c:pt idx="7">
                  <c:v>61</c:v>
                </c:pt>
                <c:pt idx="8">
                  <c:v>65</c:v>
                </c:pt>
                <c:pt idx="9">
                  <c:v>46</c:v>
                </c:pt>
                <c:pt idx="10">
                  <c:v>72</c:v>
                </c:pt>
              </c:numCache>
            </c:numRef>
          </c:xVal>
          <c:yVal>
            <c:numRef>
              <c:f>'Prob. 3'!$C$9:$C$19</c:f>
              <c:numCache>
                <c:formatCode>General</c:formatCode>
                <c:ptCount val="11"/>
                <c:pt idx="0">
                  <c:v>132</c:v>
                </c:pt>
                <c:pt idx="1">
                  <c:v>143</c:v>
                </c:pt>
                <c:pt idx="2">
                  <c:v>153</c:v>
                </c:pt>
                <c:pt idx="3">
                  <c:v>162</c:v>
                </c:pt>
                <c:pt idx="4">
                  <c:v>154</c:v>
                </c:pt>
                <c:pt idx="5">
                  <c:v>168</c:v>
                </c:pt>
                <c:pt idx="6">
                  <c:v>137</c:v>
                </c:pt>
                <c:pt idx="7">
                  <c:v>149</c:v>
                </c:pt>
                <c:pt idx="8">
                  <c:v>159</c:v>
                </c:pt>
                <c:pt idx="9">
                  <c:v>128</c:v>
                </c:pt>
                <c:pt idx="10">
                  <c:v>166</c:v>
                </c:pt>
              </c:numCache>
            </c:numRef>
          </c:yVal>
          <c:smooth val="0"/>
        </c:ser>
        <c:dLbls>
          <c:showLegendKey val="0"/>
          <c:showVal val="0"/>
          <c:showCatName val="0"/>
          <c:showSerName val="0"/>
          <c:showPercent val="0"/>
          <c:showBubbleSize val="0"/>
        </c:dLbls>
        <c:axId val="283413888"/>
        <c:axId val="283414464"/>
      </c:scatterChart>
      <c:valAx>
        <c:axId val="283413888"/>
        <c:scaling>
          <c:orientation val="minMax"/>
          <c:min val="40"/>
        </c:scaling>
        <c:delete val="0"/>
        <c:axPos val="b"/>
        <c:title>
          <c:tx>
            <c:rich>
              <a:bodyPr/>
              <a:lstStyle/>
              <a:p>
                <a:pPr>
                  <a:defRPr sz="1400" b="0"/>
                </a:pPr>
                <a:r>
                  <a:rPr lang="en-US" sz="1400" b="0"/>
                  <a:t>Age (years)</a:t>
                </a:r>
              </a:p>
            </c:rich>
          </c:tx>
          <c:layout/>
          <c:overlay val="0"/>
        </c:title>
        <c:numFmt formatCode="General" sourceLinked="1"/>
        <c:majorTickMark val="cross"/>
        <c:minorTickMark val="in"/>
        <c:tickLblPos val="nextTo"/>
        <c:spPr>
          <a:ln w="12700">
            <a:solidFill>
              <a:srgbClr val="000000"/>
            </a:solidFill>
          </a:ln>
        </c:spPr>
        <c:crossAx val="283414464"/>
        <c:crosses val="autoZero"/>
        <c:crossBetween val="midCat"/>
      </c:valAx>
      <c:valAx>
        <c:axId val="283414464"/>
        <c:scaling>
          <c:orientation val="minMax"/>
          <c:min val="120"/>
        </c:scaling>
        <c:delete val="0"/>
        <c:axPos val="l"/>
        <c:title>
          <c:tx>
            <c:rich>
              <a:bodyPr rot="-5400000" vert="horz"/>
              <a:lstStyle/>
              <a:p>
                <a:pPr>
                  <a:defRPr sz="1400" b="0"/>
                </a:pPr>
                <a:r>
                  <a:rPr lang="en-US" sz="1400" b="0"/>
                  <a:t>Systolic Blood Pressure</a:t>
                </a:r>
              </a:p>
            </c:rich>
          </c:tx>
          <c:layout>
            <c:manualLayout>
              <c:xMode val="edge"/>
              <c:yMode val="edge"/>
              <c:x val="1.6666666666666666E-2"/>
              <c:y val="0.11766685414323209"/>
            </c:manualLayout>
          </c:layout>
          <c:overlay val="0"/>
        </c:title>
        <c:numFmt formatCode="General" sourceLinked="0"/>
        <c:majorTickMark val="out"/>
        <c:minorTickMark val="in"/>
        <c:tickLblPos val="nextTo"/>
        <c:spPr>
          <a:ln w="12700">
            <a:solidFill>
              <a:srgbClr val="000000"/>
            </a:solidFill>
          </a:ln>
        </c:spPr>
        <c:crossAx val="283413888"/>
        <c:crosses val="autoZero"/>
        <c:crossBetween val="midCat"/>
      </c:valAx>
      <c:spPr>
        <a:noFill/>
        <a:ln w="12700">
          <a:solidFill>
            <a:srgbClr val="000000"/>
          </a:solidFill>
        </a:ln>
      </c:spPr>
    </c:plotArea>
    <c:plotVisOnly val="1"/>
    <c:dispBlanksAs val="gap"/>
    <c:showDLblsOverMax val="0"/>
  </c:chart>
  <c:spPr>
    <a:ln>
      <a:noFill/>
    </a:ln>
  </c:spPr>
  <c:txPr>
    <a:bodyPr/>
    <a:lstStyle/>
    <a:p>
      <a:pPr>
        <a:defRPr sz="1200"/>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094566683837416"/>
          <c:y val="5.0409158977827155E-2"/>
          <c:w val="0.78316540338999674"/>
          <c:h val="0.72522776677455192"/>
        </c:manualLayout>
      </c:layout>
      <c:scatterChart>
        <c:scatterStyle val="lineMarker"/>
        <c:varyColors val="0"/>
        <c:ser>
          <c:idx val="0"/>
          <c:order val="0"/>
          <c:spPr>
            <a:ln w="28575">
              <a:noFill/>
            </a:ln>
          </c:spPr>
          <c:xVal>
            <c:numRef>
              <c:f>'Prob. 3'!$F$9:$F$19</c:f>
              <c:numCache>
                <c:formatCode>General</c:formatCode>
                <c:ptCount val="11"/>
                <c:pt idx="0">
                  <c:v>1.2236266141387615</c:v>
                </c:pt>
                <c:pt idx="1">
                  <c:v>0.57901072444736268</c:v>
                </c:pt>
                <c:pt idx="2">
                  <c:v>0.63679142044211001</c:v>
                </c:pt>
                <c:pt idx="3">
                  <c:v>1.236266141387613</c:v>
                </c:pt>
                <c:pt idx="4">
                  <c:v>0.51581308820310801</c:v>
                </c:pt>
                <c:pt idx="5">
                  <c:v>1.3825235281243171</c:v>
                </c:pt>
                <c:pt idx="6">
                  <c:v>0.9732435981615235</c:v>
                </c:pt>
                <c:pt idx="7">
                  <c:v>0.51400744145327204</c:v>
                </c:pt>
                <c:pt idx="8">
                  <c:v>0.54289778945064571</c:v>
                </c:pt>
                <c:pt idx="9">
                  <c:v>2.2925694900415858</c:v>
                </c:pt>
                <c:pt idx="10">
                  <c:v>1.1032501641497052</c:v>
                </c:pt>
              </c:numCache>
            </c:numRef>
          </c:xVal>
          <c:yVal>
            <c:numRef>
              <c:f>'Prob. 3'!$H$9:$H$19</c:f>
              <c:numCache>
                <c:formatCode>General</c:formatCode>
                <c:ptCount val="11"/>
                <c:pt idx="0">
                  <c:v>1.0846452762620662</c:v>
                </c:pt>
                <c:pt idx="1">
                  <c:v>0.70942836426521272</c:v>
                </c:pt>
                <c:pt idx="2">
                  <c:v>1.4242838884951006</c:v>
                </c:pt>
                <c:pt idx="3">
                  <c:v>1.4332674791400728</c:v>
                </c:pt>
                <c:pt idx="4">
                  <c:v>0.56421937666785471</c:v>
                </c:pt>
                <c:pt idx="5">
                  <c:v>0.37850640496776544</c:v>
                </c:pt>
                <c:pt idx="6">
                  <c:v>0.25471442773472852</c:v>
                </c:pt>
                <c:pt idx="7">
                  <c:v>0.35098136262330126</c:v>
                </c:pt>
                <c:pt idx="8">
                  <c:v>2.2187792316398238</c:v>
                </c:pt>
                <c:pt idx="9">
                  <c:v>0.86971594685878284</c:v>
                </c:pt>
                <c:pt idx="10">
                  <c:v>0.71620691202803166</c:v>
                </c:pt>
              </c:numCache>
            </c:numRef>
          </c:yVal>
          <c:smooth val="0"/>
        </c:ser>
        <c:dLbls>
          <c:showLegendKey val="0"/>
          <c:showVal val="0"/>
          <c:showCatName val="0"/>
          <c:showSerName val="0"/>
          <c:showPercent val="0"/>
          <c:showBubbleSize val="0"/>
        </c:dLbls>
        <c:axId val="283416192"/>
        <c:axId val="283416768"/>
      </c:scatterChart>
      <c:valAx>
        <c:axId val="283416192"/>
        <c:scaling>
          <c:orientation val="minMax"/>
        </c:scaling>
        <c:delete val="0"/>
        <c:axPos val="b"/>
        <c:title>
          <c:tx>
            <c:rich>
              <a:bodyPr/>
              <a:lstStyle/>
              <a:p>
                <a:pPr>
                  <a:defRPr sz="1400" b="0"/>
                </a:pPr>
                <a:r>
                  <a:rPr lang="en-US" sz="1400" b="0"/>
                  <a:t>leverage*(n/p)</a:t>
                </a:r>
              </a:p>
            </c:rich>
          </c:tx>
          <c:layout/>
          <c:overlay val="0"/>
        </c:title>
        <c:numFmt formatCode="#,##0.0" sourceLinked="0"/>
        <c:majorTickMark val="cross"/>
        <c:minorTickMark val="in"/>
        <c:tickLblPos val="nextTo"/>
        <c:spPr>
          <a:ln w="12700">
            <a:solidFill>
              <a:srgbClr val="000000"/>
            </a:solidFill>
          </a:ln>
        </c:spPr>
        <c:crossAx val="283416768"/>
        <c:crosses val="autoZero"/>
        <c:crossBetween val="midCat"/>
      </c:valAx>
      <c:valAx>
        <c:axId val="283416768"/>
        <c:scaling>
          <c:orientation val="minMax"/>
        </c:scaling>
        <c:delete val="0"/>
        <c:axPos val="l"/>
        <c:title>
          <c:tx>
            <c:rich>
              <a:bodyPr rot="-5400000" vert="horz"/>
              <a:lstStyle/>
              <a:p>
                <a:pPr>
                  <a:defRPr sz="1400" b="0"/>
                </a:pPr>
                <a:r>
                  <a:rPr lang="en-US" sz="1400" b="0"/>
                  <a:t>externally Studentized residuals</a:t>
                </a:r>
              </a:p>
            </c:rich>
          </c:tx>
          <c:layout>
            <c:manualLayout>
              <c:xMode val="edge"/>
              <c:yMode val="edge"/>
              <c:x val="2.7777777777777776E-2"/>
              <c:y val="2.6397114471120565E-2"/>
            </c:manualLayout>
          </c:layout>
          <c:overlay val="0"/>
        </c:title>
        <c:numFmt formatCode="#,##0.0" sourceLinked="0"/>
        <c:majorTickMark val="out"/>
        <c:minorTickMark val="in"/>
        <c:tickLblPos val="nextTo"/>
        <c:spPr>
          <a:ln w="12700">
            <a:solidFill>
              <a:srgbClr val="000000"/>
            </a:solidFill>
          </a:ln>
        </c:spPr>
        <c:crossAx val="283416192"/>
        <c:crosses val="autoZero"/>
        <c:crossBetween val="midCat"/>
      </c:valAx>
      <c:spPr>
        <a:noFill/>
        <a:ln w="12700">
          <a:solidFill>
            <a:srgbClr val="000000"/>
          </a:solidFill>
        </a:ln>
      </c:spPr>
    </c:plotArea>
    <c:plotVisOnly val="1"/>
    <c:dispBlanksAs val="gap"/>
    <c:showDLblsOverMax val="0"/>
  </c:chart>
  <c:spPr>
    <a:solidFill>
      <a:schemeClr val="bg1"/>
    </a:solidFill>
    <a:ln>
      <a:noFill/>
    </a:ln>
  </c:spPr>
  <c:txPr>
    <a:bodyPr/>
    <a:lstStyle/>
    <a:p>
      <a:pPr>
        <a:defRPr sz="1200"/>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094566683837416"/>
          <c:y val="5.0409158977827155E-2"/>
          <c:w val="0.78316540338999674"/>
          <c:h val="0.72522776677455192"/>
        </c:manualLayout>
      </c:layout>
      <c:scatterChart>
        <c:scatterStyle val="lineMarker"/>
        <c:varyColors val="0"/>
        <c:ser>
          <c:idx val="0"/>
          <c:order val="0"/>
          <c:spPr>
            <a:ln w="28575">
              <a:noFill/>
            </a:ln>
          </c:spPr>
          <c:xVal>
            <c:numRef>
              <c:f>'Prob. 3'!$B$9:$B$19</c:f>
              <c:numCache>
                <c:formatCode>General</c:formatCode>
                <c:ptCount val="11"/>
                <c:pt idx="0">
                  <c:v>52</c:v>
                </c:pt>
                <c:pt idx="1">
                  <c:v>59</c:v>
                </c:pt>
                <c:pt idx="2">
                  <c:v>67</c:v>
                </c:pt>
                <c:pt idx="3">
                  <c:v>73</c:v>
                </c:pt>
                <c:pt idx="4">
                  <c:v>64</c:v>
                </c:pt>
                <c:pt idx="5">
                  <c:v>74</c:v>
                </c:pt>
                <c:pt idx="6">
                  <c:v>54</c:v>
                </c:pt>
                <c:pt idx="7">
                  <c:v>61</c:v>
                </c:pt>
                <c:pt idx="8">
                  <c:v>65</c:v>
                </c:pt>
                <c:pt idx="9">
                  <c:v>46</c:v>
                </c:pt>
                <c:pt idx="10">
                  <c:v>72</c:v>
                </c:pt>
              </c:numCache>
            </c:numRef>
          </c:xVal>
          <c:yVal>
            <c:numRef>
              <c:f>'Prob. 3'!$I$9:$I$19</c:f>
              <c:numCache>
                <c:formatCode>General</c:formatCode>
                <c:ptCount val="11"/>
                <c:pt idx="0">
                  <c:v>0.16507690263818861</c:v>
                </c:pt>
                <c:pt idx="1">
                  <c:v>3.1338404390290078E-2</c:v>
                </c:pt>
                <c:pt idx="2">
                  <c:v>0.11919013222157789</c:v>
                </c:pt>
                <c:pt idx="3">
                  <c:v>0.26658700134740893</c:v>
                </c:pt>
                <c:pt idx="4">
                  <c:v>1.7822543941093109E-2</c:v>
                </c:pt>
                <c:pt idx="5">
                  <c:v>2.6582860026374423E-2</c:v>
                </c:pt>
                <c:pt idx="6">
                  <c:v>7.7831635414883004E-3</c:v>
                </c:pt>
                <c:pt idx="7">
                  <c:v>7.0351264130775948E-3</c:v>
                </c:pt>
                <c:pt idx="8">
                  <c:v>0.18774491469493257</c:v>
                </c:pt>
                <c:pt idx="9">
                  <c:v>0.27784766496496033</c:v>
                </c:pt>
                <c:pt idx="10">
                  <c:v>6.8038005260964762E-2</c:v>
                </c:pt>
              </c:numCache>
            </c:numRef>
          </c:yVal>
          <c:smooth val="0"/>
        </c:ser>
        <c:dLbls>
          <c:showLegendKey val="0"/>
          <c:showVal val="0"/>
          <c:showCatName val="0"/>
          <c:showSerName val="0"/>
          <c:showPercent val="0"/>
          <c:showBubbleSize val="0"/>
        </c:dLbls>
        <c:axId val="416915456"/>
        <c:axId val="416916032"/>
      </c:scatterChart>
      <c:valAx>
        <c:axId val="416915456"/>
        <c:scaling>
          <c:orientation val="minMax"/>
          <c:min val="40"/>
        </c:scaling>
        <c:delete val="0"/>
        <c:axPos val="b"/>
        <c:title>
          <c:tx>
            <c:rich>
              <a:bodyPr/>
              <a:lstStyle/>
              <a:p>
                <a:pPr>
                  <a:defRPr sz="1400" b="0"/>
                </a:pPr>
                <a:r>
                  <a:rPr lang="en-US" sz="1400" b="0"/>
                  <a:t>x-value</a:t>
                </a:r>
              </a:p>
            </c:rich>
          </c:tx>
          <c:layout/>
          <c:overlay val="0"/>
        </c:title>
        <c:numFmt formatCode="General" sourceLinked="0"/>
        <c:majorTickMark val="cross"/>
        <c:minorTickMark val="in"/>
        <c:tickLblPos val="nextTo"/>
        <c:spPr>
          <a:ln w="12700">
            <a:solidFill>
              <a:srgbClr val="000000"/>
            </a:solidFill>
          </a:ln>
        </c:spPr>
        <c:crossAx val="416916032"/>
        <c:crosses val="autoZero"/>
        <c:crossBetween val="midCat"/>
      </c:valAx>
      <c:valAx>
        <c:axId val="416916032"/>
        <c:scaling>
          <c:orientation val="minMax"/>
        </c:scaling>
        <c:delete val="0"/>
        <c:axPos val="l"/>
        <c:title>
          <c:tx>
            <c:rich>
              <a:bodyPr rot="-5400000" vert="horz"/>
              <a:lstStyle/>
              <a:p>
                <a:pPr>
                  <a:defRPr sz="1400" b="0"/>
                </a:pPr>
                <a:r>
                  <a:rPr lang="en-US" sz="1400" b="0"/>
                  <a:t>Cook's Distance</a:t>
                </a:r>
              </a:p>
            </c:rich>
          </c:tx>
          <c:layout>
            <c:manualLayout>
              <c:xMode val="edge"/>
              <c:yMode val="edge"/>
              <c:x val="1.5316702234650575E-2"/>
              <c:y val="0.21290494938132734"/>
            </c:manualLayout>
          </c:layout>
          <c:overlay val="0"/>
        </c:title>
        <c:numFmt formatCode="#,##0.00" sourceLinked="0"/>
        <c:majorTickMark val="out"/>
        <c:minorTickMark val="in"/>
        <c:tickLblPos val="nextTo"/>
        <c:spPr>
          <a:ln w="12700">
            <a:solidFill>
              <a:srgbClr val="000000"/>
            </a:solidFill>
          </a:ln>
        </c:spPr>
        <c:crossAx val="416915456"/>
        <c:crosses val="autoZero"/>
        <c:crossBetween val="midCat"/>
      </c:valAx>
      <c:spPr>
        <a:noFill/>
        <a:ln w="12700">
          <a:solidFill>
            <a:srgbClr val="000000"/>
          </a:solidFill>
        </a:ln>
      </c:spPr>
    </c:plotArea>
    <c:plotVisOnly val="1"/>
    <c:dispBlanksAs val="gap"/>
    <c:showDLblsOverMax val="0"/>
  </c:chart>
  <c:spPr>
    <a:solidFill>
      <a:schemeClr val="bg1"/>
    </a:solidFill>
    <a:ln>
      <a:noFill/>
    </a:ln>
  </c:spPr>
  <c:txPr>
    <a:bodyPr/>
    <a:lstStyle/>
    <a:p>
      <a:pPr>
        <a:defRPr sz="120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083931497513088"/>
          <c:y val="5.0409158977827155E-2"/>
          <c:w val="0.7832717042966314"/>
          <c:h val="0.72522776677455192"/>
        </c:manualLayout>
      </c:layout>
      <c:scatterChart>
        <c:scatterStyle val="lineMarker"/>
        <c:varyColors val="0"/>
        <c:ser>
          <c:idx val="0"/>
          <c:order val="0"/>
          <c:spPr>
            <a:ln w="28575">
              <a:noFill/>
            </a:ln>
          </c:spPr>
          <c:trendline>
            <c:trendlineType val="linear"/>
            <c:dispRSqr val="1"/>
            <c:dispEq val="1"/>
            <c:trendlineLbl>
              <c:layout>
                <c:manualLayout>
                  <c:x val="0.1498604549431321"/>
                  <c:y val="-0.33879201075475324"/>
                </c:manualLayout>
              </c:layout>
              <c:numFmt formatCode="General" sourceLinked="0"/>
            </c:trendlineLbl>
          </c:trendline>
          <c:xVal>
            <c:numRef>
              <c:f>'Prob. 4'!$B$9:$B$65</c:f>
              <c:numCache>
                <c:formatCode>General</c:formatCode>
                <c:ptCount val="57"/>
                <c:pt idx="0">
                  <c:v>1861</c:v>
                </c:pt>
                <c:pt idx="1">
                  <c:v>1863</c:v>
                </c:pt>
                <c:pt idx="2">
                  <c:v>1865</c:v>
                </c:pt>
                <c:pt idx="3">
                  <c:v>1867</c:v>
                </c:pt>
                <c:pt idx="4">
                  <c:v>1869</c:v>
                </c:pt>
                <c:pt idx="5">
                  <c:v>1871</c:v>
                </c:pt>
                <c:pt idx="6">
                  <c:v>1873</c:v>
                </c:pt>
                <c:pt idx="7">
                  <c:v>1875</c:v>
                </c:pt>
                <c:pt idx="8">
                  <c:v>1877</c:v>
                </c:pt>
                <c:pt idx="9">
                  <c:v>1879</c:v>
                </c:pt>
                <c:pt idx="10">
                  <c:v>1881</c:v>
                </c:pt>
                <c:pt idx="11">
                  <c:v>1883</c:v>
                </c:pt>
                <c:pt idx="12">
                  <c:v>1885</c:v>
                </c:pt>
                <c:pt idx="13">
                  <c:v>1887</c:v>
                </c:pt>
                <c:pt idx="14">
                  <c:v>1889</c:v>
                </c:pt>
                <c:pt idx="15">
                  <c:v>1891</c:v>
                </c:pt>
                <c:pt idx="16">
                  <c:v>1893</c:v>
                </c:pt>
                <c:pt idx="17">
                  <c:v>1895</c:v>
                </c:pt>
                <c:pt idx="18">
                  <c:v>1897</c:v>
                </c:pt>
                <c:pt idx="19">
                  <c:v>1899</c:v>
                </c:pt>
                <c:pt idx="20">
                  <c:v>1901</c:v>
                </c:pt>
                <c:pt idx="21">
                  <c:v>1903</c:v>
                </c:pt>
                <c:pt idx="22">
                  <c:v>1905</c:v>
                </c:pt>
                <c:pt idx="23">
                  <c:v>1907</c:v>
                </c:pt>
                <c:pt idx="24">
                  <c:v>1909</c:v>
                </c:pt>
                <c:pt idx="25">
                  <c:v>1911</c:v>
                </c:pt>
                <c:pt idx="26">
                  <c:v>1913</c:v>
                </c:pt>
                <c:pt idx="27">
                  <c:v>1915</c:v>
                </c:pt>
                <c:pt idx="28">
                  <c:v>1917</c:v>
                </c:pt>
                <c:pt idx="29">
                  <c:v>1919</c:v>
                </c:pt>
                <c:pt idx="30">
                  <c:v>1921</c:v>
                </c:pt>
                <c:pt idx="31">
                  <c:v>1923</c:v>
                </c:pt>
                <c:pt idx="32">
                  <c:v>1925</c:v>
                </c:pt>
                <c:pt idx="33">
                  <c:v>1927</c:v>
                </c:pt>
                <c:pt idx="34">
                  <c:v>1929</c:v>
                </c:pt>
                <c:pt idx="35">
                  <c:v>1931</c:v>
                </c:pt>
                <c:pt idx="36">
                  <c:v>1933</c:v>
                </c:pt>
                <c:pt idx="37">
                  <c:v>1935</c:v>
                </c:pt>
                <c:pt idx="38">
                  <c:v>1937</c:v>
                </c:pt>
                <c:pt idx="39">
                  <c:v>1939</c:v>
                </c:pt>
                <c:pt idx="40">
                  <c:v>1941</c:v>
                </c:pt>
                <c:pt idx="41">
                  <c:v>1943</c:v>
                </c:pt>
                <c:pt idx="42">
                  <c:v>1945</c:v>
                </c:pt>
                <c:pt idx="43">
                  <c:v>1947</c:v>
                </c:pt>
                <c:pt idx="44">
                  <c:v>1949</c:v>
                </c:pt>
                <c:pt idx="45">
                  <c:v>1951</c:v>
                </c:pt>
                <c:pt idx="46">
                  <c:v>1953</c:v>
                </c:pt>
                <c:pt idx="47">
                  <c:v>1955</c:v>
                </c:pt>
                <c:pt idx="48">
                  <c:v>1957</c:v>
                </c:pt>
                <c:pt idx="49">
                  <c:v>1959</c:v>
                </c:pt>
                <c:pt idx="50">
                  <c:v>1961</c:v>
                </c:pt>
                <c:pt idx="51">
                  <c:v>1963</c:v>
                </c:pt>
                <c:pt idx="52">
                  <c:v>1965</c:v>
                </c:pt>
                <c:pt idx="53">
                  <c:v>1967</c:v>
                </c:pt>
                <c:pt idx="54">
                  <c:v>1969</c:v>
                </c:pt>
                <c:pt idx="55">
                  <c:v>1971</c:v>
                </c:pt>
                <c:pt idx="56">
                  <c:v>1973</c:v>
                </c:pt>
              </c:numCache>
            </c:numRef>
          </c:xVal>
          <c:yVal>
            <c:numRef>
              <c:f>'Prob. 4'!$C$9:$C$65</c:f>
              <c:numCache>
                <c:formatCode>General</c:formatCode>
                <c:ptCount val="57"/>
                <c:pt idx="0">
                  <c:v>71</c:v>
                </c:pt>
                <c:pt idx="1">
                  <c:v>80</c:v>
                </c:pt>
                <c:pt idx="2">
                  <c:v>71</c:v>
                </c:pt>
                <c:pt idx="3">
                  <c:v>72</c:v>
                </c:pt>
                <c:pt idx="4">
                  <c:v>74</c:v>
                </c:pt>
                <c:pt idx="5">
                  <c:v>74</c:v>
                </c:pt>
                <c:pt idx="6">
                  <c:v>73</c:v>
                </c:pt>
                <c:pt idx="7">
                  <c:v>71</c:v>
                </c:pt>
                <c:pt idx="8">
                  <c:v>73</c:v>
                </c:pt>
                <c:pt idx="9">
                  <c:v>76</c:v>
                </c:pt>
                <c:pt idx="10">
                  <c:v>69</c:v>
                </c:pt>
                <c:pt idx="11">
                  <c:v>65</c:v>
                </c:pt>
                <c:pt idx="12">
                  <c:v>67</c:v>
                </c:pt>
                <c:pt idx="13">
                  <c:v>53</c:v>
                </c:pt>
                <c:pt idx="14">
                  <c:v>83</c:v>
                </c:pt>
                <c:pt idx="15">
                  <c:v>43</c:v>
                </c:pt>
                <c:pt idx="16">
                  <c:v>47</c:v>
                </c:pt>
                <c:pt idx="17">
                  <c:v>70</c:v>
                </c:pt>
                <c:pt idx="18">
                  <c:v>79</c:v>
                </c:pt>
                <c:pt idx="19">
                  <c:v>75</c:v>
                </c:pt>
                <c:pt idx="20">
                  <c:v>67</c:v>
                </c:pt>
                <c:pt idx="21">
                  <c:v>90</c:v>
                </c:pt>
                <c:pt idx="22">
                  <c:v>74</c:v>
                </c:pt>
                <c:pt idx="23">
                  <c:v>57</c:v>
                </c:pt>
                <c:pt idx="24">
                  <c:v>80</c:v>
                </c:pt>
                <c:pt idx="25">
                  <c:v>60</c:v>
                </c:pt>
                <c:pt idx="26">
                  <c:v>62</c:v>
                </c:pt>
                <c:pt idx="27">
                  <c:v>58</c:v>
                </c:pt>
                <c:pt idx="28">
                  <c:v>45</c:v>
                </c:pt>
                <c:pt idx="29">
                  <c:v>46</c:v>
                </c:pt>
                <c:pt idx="30">
                  <c:v>60</c:v>
                </c:pt>
                <c:pt idx="31">
                  <c:v>59</c:v>
                </c:pt>
                <c:pt idx="32">
                  <c:v>45</c:v>
                </c:pt>
                <c:pt idx="33">
                  <c:v>53</c:v>
                </c:pt>
                <c:pt idx="34">
                  <c:v>59</c:v>
                </c:pt>
                <c:pt idx="35">
                  <c:v>59</c:v>
                </c:pt>
                <c:pt idx="36">
                  <c:v>73</c:v>
                </c:pt>
                <c:pt idx="37">
                  <c:v>60</c:v>
                </c:pt>
                <c:pt idx="38">
                  <c:v>63</c:v>
                </c:pt>
                <c:pt idx="39">
                  <c:v>71</c:v>
                </c:pt>
                <c:pt idx="40">
                  <c:v>43</c:v>
                </c:pt>
                <c:pt idx="41">
                  <c:v>50</c:v>
                </c:pt>
                <c:pt idx="42">
                  <c:v>47</c:v>
                </c:pt>
                <c:pt idx="43">
                  <c:v>45</c:v>
                </c:pt>
                <c:pt idx="44">
                  <c:v>51</c:v>
                </c:pt>
                <c:pt idx="45">
                  <c:v>60</c:v>
                </c:pt>
                <c:pt idx="46">
                  <c:v>46</c:v>
                </c:pt>
                <c:pt idx="47">
                  <c:v>42</c:v>
                </c:pt>
                <c:pt idx="48">
                  <c:v>50</c:v>
                </c:pt>
                <c:pt idx="49">
                  <c:v>54</c:v>
                </c:pt>
                <c:pt idx="50">
                  <c:v>49</c:v>
                </c:pt>
                <c:pt idx="51">
                  <c:v>52</c:v>
                </c:pt>
                <c:pt idx="52">
                  <c:v>48</c:v>
                </c:pt>
                <c:pt idx="53">
                  <c:v>35</c:v>
                </c:pt>
                <c:pt idx="54">
                  <c:v>29</c:v>
                </c:pt>
                <c:pt idx="55">
                  <c:v>33</c:v>
                </c:pt>
                <c:pt idx="56">
                  <c:v>35</c:v>
                </c:pt>
              </c:numCache>
            </c:numRef>
          </c:yVal>
          <c:smooth val="0"/>
        </c:ser>
        <c:dLbls>
          <c:showLegendKey val="0"/>
          <c:showVal val="0"/>
          <c:showCatName val="0"/>
          <c:showSerName val="0"/>
          <c:showPercent val="0"/>
          <c:showBubbleSize val="0"/>
        </c:dLbls>
        <c:axId val="416917760"/>
        <c:axId val="416918336"/>
      </c:scatterChart>
      <c:valAx>
        <c:axId val="416917760"/>
        <c:scaling>
          <c:orientation val="minMax"/>
        </c:scaling>
        <c:delete val="0"/>
        <c:axPos val="b"/>
        <c:title>
          <c:tx>
            <c:rich>
              <a:bodyPr/>
              <a:lstStyle/>
              <a:p>
                <a:pPr>
                  <a:defRPr sz="1400" b="0"/>
                </a:pPr>
                <a:r>
                  <a:rPr lang="en-US" sz="1400" b="0"/>
                  <a:t>Year</a:t>
                </a:r>
              </a:p>
            </c:rich>
          </c:tx>
          <c:overlay val="0"/>
        </c:title>
        <c:numFmt formatCode="General" sourceLinked="1"/>
        <c:majorTickMark val="cross"/>
        <c:minorTickMark val="in"/>
        <c:tickLblPos val="nextTo"/>
        <c:spPr>
          <a:ln w="12700">
            <a:solidFill>
              <a:srgbClr val="000000"/>
            </a:solidFill>
          </a:ln>
        </c:spPr>
        <c:crossAx val="416918336"/>
        <c:crosses val="autoZero"/>
        <c:crossBetween val="midCat"/>
      </c:valAx>
      <c:valAx>
        <c:axId val="416918336"/>
        <c:scaling>
          <c:orientation val="minMax"/>
          <c:min val="20"/>
        </c:scaling>
        <c:delete val="0"/>
        <c:axPos val="l"/>
        <c:title>
          <c:tx>
            <c:rich>
              <a:bodyPr rot="-5400000" vert="horz"/>
              <a:lstStyle/>
              <a:p>
                <a:pPr>
                  <a:defRPr sz="1400" b="0"/>
                </a:pPr>
                <a:r>
                  <a:rPr lang="en-US" sz="1400" b="0"/>
                  <a:t>Percent Party Votes</a:t>
                </a:r>
              </a:p>
            </c:rich>
          </c:tx>
          <c:layout>
            <c:manualLayout>
              <c:xMode val="edge"/>
              <c:yMode val="edge"/>
              <c:x val="2.5000024168249684E-2"/>
              <c:y val="0.16683438960373859"/>
            </c:manualLayout>
          </c:layout>
          <c:overlay val="0"/>
        </c:title>
        <c:numFmt formatCode="General" sourceLinked="1"/>
        <c:majorTickMark val="out"/>
        <c:minorTickMark val="in"/>
        <c:tickLblPos val="nextTo"/>
        <c:spPr>
          <a:ln w="12700">
            <a:solidFill>
              <a:srgbClr val="000000"/>
            </a:solidFill>
          </a:ln>
        </c:spPr>
        <c:crossAx val="416917760"/>
        <c:crosses val="autoZero"/>
        <c:crossBetween val="midCat"/>
      </c:valAx>
      <c:spPr>
        <a:noFill/>
        <a:ln w="12700">
          <a:solidFill>
            <a:srgbClr val="000000"/>
          </a:solidFill>
        </a:ln>
      </c:spPr>
    </c:plotArea>
    <c:plotVisOnly val="1"/>
    <c:dispBlanksAs val="gap"/>
    <c:showDLblsOverMax val="0"/>
  </c:chart>
  <c:spPr>
    <a:ln>
      <a:noFill/>
    </a:ln>
  </c:spPr>
  <c:txPr>
    <a:bodyPr/>
    <a:lstStyle/>
    <a:p>
      <a:pPr>
        <a:defRPr sz="120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969444444444448"/>
          <c:y val="5.0409158977827155E-2"/>
          <c:w val="0.77441666666666675"/>
          <c:h val="0.72522776677455192"/>
        </c:manualLayout>
      </c:layout>
      <c:scatterChart>
        <c:scatterStyle val="lineMarker"/>
        <c:varyColors val="0"/>
        <c:ser>
          <c:idx val="0"/>
          <c:order val="0"/>
          <c:spPr>
            <a:ln w="28575">
              <a:noFill/>
            </a:ln>
          </c:spPr>
          <c:xVal>
            <c:numRef>
              <c:f>'Prob. 4'!$I$9:$I$65</c:f>
              <c:numCache>
                <c:formatCode>General</c:formatCode>
                <c:ptCount val="57"/>
                <c:pt idx="0">
                  <c:v>76.771324863883819</c:v>
                </c:pt>
                <c:pt idx="1">
                  <c:v>76.157311381903014</c:v>
                </c:pt>
                <c:pt idx="2">
                  <c:v>75.543297899922209</c:v>
                </c:pt>
                <c:pt idx="3">
                  <c:v>74.929284417941403</c:v>
                </c:pt>
                <c:pt idx="4">
                  <c:v>74.315270935960598</c:v>
                </c:pt>
                <c:pt idx="5">
                  <c:v>73.701257453979792</c:v>
                </c:pt>
                <c:pt idx="6">
                  <c:v>73.087243971998987</c:v>
                </c:pt>
                <c:pt idx="7">
                  <c:v>72.473230490018068</c:v>
                </c:pt>
                <c:pt idx="8">
                  <c:v>71.859217008037263</c:v>
                </c:pt>
                <c:pt idx="9">
                  <c:v>71.245203526056457</c:v>
                </c:pt>
                <c:pt idx="10">
                  <c:v>70.631190044075652</c:v>
                </c:pt>
                <c:pt idx="11">
                  <c:v>70.017176562094846</c:v>
                </c:pt>
                <c:pt idx="12">
                  <c:v>69.403163080114041</c:v>
                </c:pt>
                <c:pt idx="13">
                  <c:v>68.789149598133235</c:v>
                </c:pt>
                <c:pt idx="14">
                  <c:v>68.17513611615243</c:v>
                </c:pt>
                <c:pt idx="15">
                  <c:v>67.561122634171625</c:v>
                </c:pt>
                <c:pt idx="16">
                  <c:v>66.947109152190819</c:v>
                </c:pt>
                <c:pt idx="17">
                  <c:v>66.333095670210014</c:v>
                </c:pt>
                <c:pt idx="18">
                  <c:v>65.719082188229208</c:v>
                </c:pt>
                <c:pt idx="19">
                  <c:v>65.105068706248289</c:v>
                </c:pt>
                <c:pt idx="20">
                  <c:v>64.491055224267484</c:v>
                </c:pt>
                <c:pt idx="21">
                  <c:v>63.877041742286679</c:v>
                </c:pt>
                <c:pt idx="22">
                  <c:v>63.263028260305873</c:v>
                </c:pt>
                <c:pt idx="23">
                  <c:v>62.649014778325068</c:v>
                </c:pt>
                <c:pt idx="24">
                  <c:v>62.035001296344262</c:v>
                </c:pt>
                <c:pt idx="25">
                  <c:v>61.420987814363457</c:v>
                </c:pt>
                <c:pt idx="26">
                  <c:v>60.806974332382651</c:v>
                </c:pt>
                <c:pt idx="27">
                  <c:v>60.192960850401846</c:v>
                </c:pt>
                <c:pt idx="28">
                  <c:v>59.578947368421041</c:v>
                </c:pt>
                <c:pt idx="29">
                  <c:v>58.964933886440235</c:v>
                </c:pt>
                <c:pt idx="30">
                  <c:v>58.35092040445943</c:v>
                </c:pt>
                <c:pt idx="31">
                  <c:v>57.736906922478624</c:v>
                </c:pt>
                <c:pt idx="32">
                  <c:v>57.122893440497705</c:v>
                </c:pt>
                <c:pt idx="33">
                  <c:v>56.5088799585169</c:v>
                </c:pt>
                <c:pt idx="34">
                  <c:v>55.894866476536095</c:v>
                </c:pt>
                <c:pt idx="35">
                  <c:v>55.280852994555289</c:v>
                </c:pt>
                <c:pt idx="36">
                  <c:v>54.666839512574484</c:v>
                </c:pt>
                <c:pt idx="37">
                  <c:v>54.052826030593678</c:v>
                </c:pt>
                <c:pt idx="38">
                  <c:v>53.438812548612873</c:v>
                </c:pt>
                <c:pt idx="39">
                  <c:v>52.824799066632067</c:v>
                </c:pt>
                <c:pt idx="40">
                  <c:v>52.210785584651262</c:v>
                </c:pt>
                <c:pt idx="41">
                  <c:v>51.596772102670457</c:v>
                </c:pt>
                <c:pt idx="42">
                  <c:v>50.982758620689651</c:v>
                </c:pt>
                <c:pt idx="43">
                  <c:v>50.368745138708846</c:v>
                </c:pt>
                <c:pt idx="44">
                  <c:v>49.754731656727927</c:v>
                </c:pt>
                <c:pt idx="45">
                  <c:v>49.140718174747121</c:v>
                </c:pt>
                <c:pt idx="46">
                  <c:v>48.526704692766316</c:v>
                </c:pt>
                <c:pt idx="47">
                  <c:v>47.912691210785511</c:v>
                </c:pt>
                <c:pt idx="48">
                  <c:v>47.298677728804705</c:v>
                </c:pt>
                <c:pt idx="49">
                  <c:v>46.6846642468239</c:v>
                </c:pt>
                <c:pt idx="50">
                  <c:v>46.070650764843094</c:v>
                </c:pt>
                <c:pt idx="51">
                  <c:v>45.456637282862289</c:v>
                </c:pt>
                <c:pt idx="52">
                  <c:v>44.842623800881483</c:v>
                </c:pt>
                <c:pt idx="53">
                  <c:v>44.228610318900678</c:v>
                </c:pt>
                <c:pt idx="54">
                  <c:v>43.614596836919873</c:v>
                </c:pt>
                <c:pt idx="55">
                  <c:v>43.000583354939067</c:v>
                </c:pt>
                <c:pt idx="56">
                  <c:v>42.386569872958262</c:v>
                </c:pt>
              </c:numCache>
            </c:numRef>
          </c:xVal>
          <c:yVal>
            <c:numRef>
              <c:f>'Prob. 4'!$G$9:$G$65</c:f>
              <c:numCache>
                <c:formatCode>General</c:formatCode>
                <c:ptCount val="57"/>
                <c:pt idx="0">
                  <c:v>-0.60960692512561987</c:v>
                </c:pt>
                <c:pt idx="1">
                  <c:v>0.40511677801875512</c:v>
                </c:pt>
                <c:pt idx="2">
                  <c:v>-0.47810144734484245</c:v>
                </c:pt>
                <c:pt idx="3">
                  <c:v>-0.30771380856010039</c:v>
                </c:pt>
                <c:pt idx="4">
                  <c:v>-3.3062709138490548E-2</c:v>
                </c:pt>
                <c:pt idx="5">
                  <c:v>3.1278993763432954E-2</c:v>
                </c:pt>
                <c:pt idx="6">
                  <c:v>-9.1206157105476991E-3</c:v>
                </c:pt>
                <c:pt idx="7">
                  <c:v>-0.15378855270617925</c:v>
                </c:pt>
                <c:pt idx="8">
                  <c:v>0.11891926426173983</c:v>
                </c:pt>
                <c:pt idx="9">
                  <c:v>0.49500319057253905</c:v>
                </c:pt>
                <c:pt idx="10">
                  <c:v>-0.16960486419453752</c:v>
                </c:pt>
                <c:pt idx="11">
                  <c:v>-0.52105235104871939</c:v>
                </c:pt>
                <c:pt idx="12">
                  <c:v>-0.2493008722279309</c:v>
                </c:pt>
                <c:pt idx="13">
                  <c:v>-1.6362438268627353</c:v>
                </c:pt>
                <c:pt idx="14">
                  <c:v>1.5348243638245649</c:v>
                </c:pt>
                <c:pt idx="15">
                  <c:v>-2.5405319532859498</c:v>
                </c:pt>
                <c:pt idx="16">
                  <c:v>-2.0615530744595976</c:v>
                </c:pt>
                <c:pt idx="17">
                  <c:v>0.37868815970097125</c:v>
                </c:pt>
                <c:pt idx="18">
                  <c:v>1.3705887926647358</c:v>
                </c:pt>
                <c:pt idx="19">
                  <c:v>1.020511814740694</c:v>
                </c:pt>
                <c:pt idx="20">
                  <c:v>0.25861376680521181</c:v>
                </c:pt>
                <c:pt idx="21">
                  <c:v>2.6913315152091886</c:v>
                </c:pt>
                <c:pt idx="22">
                  <c:v>1.1057065595584088</c:v>
                </c:pt>
                <c:pt idx="23">
                  <c:v>-0.58153101326493362</c:v>
                </c:pt>
                <c:pt idx="24">
                  <c:v>1.848835406119443</c:v>
                </c:pt>
                <c:pt idx="25">
                  <c:v>-0.14620460327934623</c:v>
                </c:pt>
                <c:pt idx="26">
                  <c:v>0.12272945868215331</c:v>
                </c:pt>
                <c:pt idx="27">
                  <c:v>-0.22557290055771215</c:v>
                </c:pt>
                <c:pt idx="28">
                  <c:v>-1.4995739481298445</c:v>
                </c:pt>
                <c:pt idx="29">
                  <c:v>-1.3336023494297187</c:v>
                </c:pt>
                <c:pt idx="30">
                  <c:v>0.16964483797627172</c:v>
                </c:pt>
                <c:pt idx="31">
                  <c:v>0.12995890635883156</c:v>
                </c:pt>
                <c:pt idx="32">
                  <c:v>-1.2476056907727127</c:v>
                </c:pt>
                <c:pt idx="33">
                  <c:v>-0.36121741538554908</c:v>
                </c:pt>
                <c:pt idx="34">
                  <c:v>0.31977047052342938</c:v>
                </c:pt>
                <c:pt idx="35">
                  <c:v>0.38316707651185483</c:v>
                </c:pt>
                <c:pt idx="36">
                  <c:v>1.8897218212837439</c:v>
                </c:pt>
                <c:pt idx="37">
                  <c:v>0.61336063080396697</c:v>
                </c:pt>
                <c:pt idx="38">
                  <c:v>0.9867131587715654</c:v>
                </c:pt>
                <c:pt idx="39">
                  <c:v>1.876987446260064</c:v>
                </c:pt>
                <c:pt idx="40">
                  <c:v>-0.95194362227372775</c:v>
                </c:pt>
                <c:pt idx="41">
                  <c:v>-0.16516551826120171</c:v>
                </c:pt>
                <c:pt idx="42">
                  <c:v>-0.41233666724771989</c:v>
                </c:pt>
                <c:pt idx="43">
                  <c:v>-0.55636790547923343</c:v>
                </c:pt>
                <c:pt idx="44">
                  <c:v>0.12918244571268389</c:v>
                </c:pt>
                <c:pt idx="45">
                  <c:v>1.1277766001892748</c:v>
                </c:pt>
                <c:pt idx="46">
                  <c:v>-0.26271703155175496</c:v>
                </c:pt>
                <c:pt idx="47">
                  <c:v>-0.61554706500015566</c:v>
                </c:pt>
                <c:pt idx="48">
                  <c:v>0.28159541235068608</c:v>
                </c:pt>
                <c:pt idx="49">
                  <c:v>0.76363807677298523</c:v>
                </c:pt>
                <c:pt idx="50">
                  <c:v>0.30623856346388234</c:v>
                </c:pt>
                <c:pt idx="51">
                  <c:v>0.68510429581525323</c:v>
                </c:pt>
                <c:pt idx="52">
                  <c:v>0.33111650648728064</c:v>
                </c:pt>
                <c:pt idx="53">
                  <c:v>-0.96944182393243317</c:v>
                </c:pt>
                <c:pt idx="54">
                  <c:v>-1.5379268659033749</c:v>
                </c:pt>
                <c:pt idx="55">
                  <c:v>-1.054314962701111</c:v>
                </c:pt>
                <c:pt idx="56">
                  <c:v>-0.78022018404442961</c:v>
                </c:pt>
              </c:numCache>
            </c:numRef>
          </c:yVal>
          <c:smooth val="0"/>
        </c:ser>
        <c:dLbls>
          <c:showLegendKey val="0"/>
          <c:showVal val="0"/>
          <c:showCatName val="0"/>
          <c:showSerName val="0"/>
          <c:showPercent val="0"/>
          <c:showBubbleSize val="0"/>
        </c:dLbls>
        <c:axId val="416920640"/>
        <c:axId val="416921216"/>
      </c:scatterChart>
      <c:valAx>
        <c:axId val="416920640"/>
        <c:scaling>
          <c:orientation val="minMax"/>
          <c:min val="40"/>
        </c:scaling>
        <c:delete val="0"/>
        <c:axPos val="b"/>
        <c:title>
          <c:tx>
            <c:rich>
              <a:bodyPr/>
              <a:lstStyle/>
              <a:p>
                <a:pPr>
                  <a:defRPr sz="1400" b="0"/>
                </a:pPr>
                <a:r>
                  <a:rPr lang="en-US" sz="1400" b="0"/>
                  <a:t>Predicted Percent Party Votes</a:t>
                </a:r>
              </a:p>
            </c:rich>
          </c:tx>
          <c:layout>
            <c:manualLayout>
              <c:xMode val="edge"/>
              <c:yMode val="edge"/>
              <c:x val="0.3196804461942257"/>
              <c:y val="0.87881139857517809"/>
            </c:manualLayout>
          </c:layout>
          <c:overlay val="0"/>
        </c:title>
        <c:numFmt formatCode="General" sourceLinked="1"/>
        <c:majorTickMark val="cross"/>
        <c:minorTickMark val="in"/>
        <c:tickLblPos val="nextTo"/>
        <c:spPr>
          <a:ln w="12700">
            <a:solidFill>
              <a:srgbClr val="000000"/>
            </a:solidFill>
          </a:ln>
        </c:spPr>
        <c:crossAx val="416921216"/>
        <c:crossesAt val="-100"/>
        <c:crossBetween val="midCat"/>
      </c:valAx>
      <c:valAx>
        <c:axId val="416921216"/>
        <c:scaling>
          <c:orientation val="minMax"/>
        </c:scaling>
        <c:delete val="0"/>
        <c:axPos val="l"/>
        <c:title>
          <c:tx>
            <c:rich>
              <a:bodyPr rot="-5400000" vert="horz"/>
              <a:lstStyle/>
              <a:p>
                <a:pPr>
                  <a:defRPr sz="1400" b="0"/>
                </a:pPr>
                <a:r>
                  <a:rPr lang="en-US" sz="1400" b="0"/>
                  <a:t>isr</a:t>
                </a:r>
              </a:p>
            </c:rich>
          </c:tx>
          <c:layout>
            <c:manualLayout>
              <c:xMode val="edge"/>
              <c:yMode val="edge"/>
              <c:x val="1.9444444444444445E-2"/>
              <c:y val="0.379571616047994"/>
            </c:manualLayout>
          </c:layout>
          <c:overlay val="0"/>
        </c:title>
        <c:numFmt formatCode="General" sourceLinked="1"/>
        <c:majorTickMark val="out"/>
        <c:minorTickMark val="in"/>
        <c:tickLblPos val="nextTo"/>
        <c:spPr>
          <a:ln w="12700">
            <a:solidFill>
              <a:srgbClr val="000000"/>
            </a:solidFill>
          </a:ln>
        </c:spPr>
        <c:crossAx val="416920640"/>
        <c:crossesAt val="-100"/>
        <c:crossBetween val="midCat"/>
      </c:valAx>
      <c:spPr>
        <a:noFill/>
        <a:ln w="12700">
          <a:solidFill>
            <a:srgbClr val="000000"/>
          </a:solidFill>
        </a:ln>
      </c:spPr>
    </c:plotArea>
    <c:plotVisOnly val="1"/>
    <c:dispBlanksAs val="gap"/>
    <c:showDLblsOverMax val="0"/>
  </c:chart>
  <c:spPr>
    <a:ln>
      <a:noFill/>
    </a:ln>
  </c:spPr>
  <c:txPr>
    <a:bodyPr/>
    <a:lstStyle/>
    <a:p>
      <a:pPr>
        <a:defRPr sz="1200"/>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4.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9</xdr:col>
      <xdr:colOff>285750</xdr:colOff>
      <xdr:row>0</xdr:row>
      <xdr:rowOff>161925</xdr:rowOff>
    </xdr:from>
    <xdr:to>
      <xdr:col>16</xdr:col>
      <xdr:colOff>590550</xdr:colOff>
      <xdr:row>17</xdr:row>
      <xdr:rowOff>28575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285749</xdr:colOff>
      <xdr:row>18</xdr:row>
      <xdr:rowOff>123825</xdr:rowOff>
    </xdr:from>
    <xdr:to>
      <xdr:col>16</xdr:col>
      <xdr:colOff>600075</xdr:colOff>
      <xdr:row>35</xdr:row>
      <xdr:rowOff>85725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253366</xdr:colOff>
      <xdr:row>26</xdr:row>
      <xdr:rowOff>171450</xdr:rowOff>
    </xdr:from>
    <xdr:to>
      <xdr:col>7</xdr:col>
      <xdr:colOff>338709</xdr:colOff>
      <xdr:row>30</xdr:row>
      <xdr:rowOff>92457</xdr:rowOff>
    </xdr:to>
    <mc:AlternateContent xmlns:mc="http://schemas.openxmlformats.org/markup-compatibility/2006" xmlns:a14="http://schemas.microsoft.com/office/drawing/2010/main">
      <mc:Choice Requires="a14">
        <xdr:sp macro="" textlink="">
          <xdr:nvSpPr>
            <xdr:cNvPr id="4" name="TextBox 5"/>
            <xdr:cNvSpPr txBox="1"/>
          </xdr:nvSpPr>
          <xdr:spPr>
            <a:xfrm>
              <a:off x="253366" y="5143500"/>
              <a:ext cx="4952618" cy="683007"/>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b="0" i="1">
                            <a:latin typeface="Cambria Math"/>
                          </a:rPr>
                        </m:ctrlPr>
                      </m:sSubPr>
                      <m:e>
                        <m:r>
                          <a:rPr lang="en-US" sz="1800" b="0" i="1">
                            <a:latin typeface="Cambria Math"/>
                          </a:rPr>
                          <m:t>𝑖𝑠𝑟</m:t>
                        </m:r>
                      </m:e>
                      <m:sub>
                        <m:r>
                          <a:rPr lang="en-US" sz="1800" b="0" i="1">
                            <a:latin typeface="Cambria Math"/>
                          </a:rPr>
                          <m:t>𝑖</m:t>
                        </m:r>
                      </m:sub>
                    </m:sSub>
                    <m:r>
                      <a:rPr lang="en-US" sz="1800" b="0" i="1">
                        <a:latin typeface="Cambria Math"/>
                      </a:rPr>
                      <m:t>=</m:t>
                    </m:r>
                    <m:f>
                      <m:fPr>
                        <m:ctrlPr>
                          <a:rPr lang="en-US" sz="1800" b="0" i="1">
                            <a:latin typeface="Cambria Math"/>
                          </a:rPr>
                        </m:ctrlPr>
                      </m:fPr>
                      <m:num>
                        <m:sSub>
                          <m:sSubPr>
                            <m:ctrlPr>
                              <a:rPr lang="en-US" sz="1800" i="1">
                                <a:latin typeface="Cambria Math"/>
                              </a:rPr>
                            </m:ctrlPr>
                          </m:sSubPr>
                          <m:e>
                            <m:r>
                              <a:rPr lang="en-US" sz="1800" i="1">
                                <a:latin typeface="Cambria Math"/>
                                <a:ea typeface="Cambria Math"/>
                              </a:rPr>
                              <m:t>𝜀</m:t>
                            </m:r>
                          </m:e>
                          <m:sub>
                            <m:r>
                              <a:rPr lang="en-US" sz="1800" i="1">
                                <a:latin typeface="Cambria Math"/>
                              </a:rPr>
                              <m:t>𝑖</m:t>
                            </m:r>
                          </m:sub>
                        </m:sSub>
                      </m:num>
                      <m:den>
                        <m:r>
                          <a:rPr lang="en-US" sz="1800" b="0" i="1">
                            <a:latin typeface="Cambria Math"/>
                          </a:rPr>
                          <m:t>𝑆𝐸</m:t>
                        </m:r>
                        <m:r>
                          <a:rPr lang="en-US" sz="1800" b="0" i="1">
                            <a:latin typeface="Cambria Math"/>
                          </a:rPr>
                          <m:t>(</m:t>
                        </m:r>
                        <m:sSub>
                          <m:sSubPr>
                            <m:ctrlPr>
                              <a:rPr lang="en-US" sz="1800" i="1">
                                <a:latin typeface="Cambria Math"/>
                              </a:rPr>
                            </m:ctrlPr>
                          </m:sSubPr>
                          <m:e>
                            <m:r>
                              <a:rPr lang="en-US" sz="1800" i="1">
                                <a:latin typeface="Cambria Math"/>
                                <a:ea typeface="Cambria Math"/>
                              </a:rPr>
                              <m:t>𝜀</m:t>
                            </m:r>
                          </m:e>
                          <m:sub>
                            <m:r>
                              <a:rPr lang="en-US" sz="1800" i="1">
                                <a:latin typeface="Cambria Math"/>
                              </a:rPr>
                              <m:t>𝑖</m:t>
                            </m:r>
                          </m:sub>
                        </m:sSub>
                        <m:r>
                          <a:rPr lang="en-US" sz="1800" b="0" i="1">
                            <a:latin typeface="Cambria Math"/>
                          </a:rPr>
                          <m:t>)</m:t>
                        </m:r>
                      </m:den>
                    </m:f>
                    <m:r>
                      <a:rPr lang="en-US" sz="1800" b="0" i="1">
                        <a:latin typeface="Cambria Math"/>
                      </a:rPr>
                      <m:t>=</m:t>
                    </m:r>
                    <m:f>
                      <m:fPr>
                        <m:ctrlPr>
                          <a:rPr lang="en-US" sz="1800" b="0" i="1">
                            <a:latin typeface="Cambria Math"/>
                          </a:rPr>
                        </m:ctrlPr>
                      </m:fPr>
                      <m:num>
                        <m:sSub>
                          <m:sSubPr>
                            <m:ctrlPr>
                              <a:rPr lang="en-US" sz="1800" b="0" i="1">
                                <a:latin typeface="Cambria Math"/>
                              </a:rPr>
                            </m:ctrlPr>
                          </m:sSubPr>
                          <m:e>
                            <m:r>
                              <a:rPr lang="en-US" sz="1800" b="0" i="1">
                                <a:latin typeface="Cambria Math"/>
                                <a:ea typeface="Cambria Math"/>
                              </a:rPr>
                              <m:t>𝜀</m:t>
                            </m:r>
                          </m:e>
                          <m:sub>
                            <m:r>
                              <a:rPr lang="en-US" sz="1800" b="0" i="1">
                                <a:latin typeface="Cambria Math"/>
                              </a:rPr>
                              <m:t>𝑖</m:t>
                            </m:r>
                          </m:sub>
                        </m:sSub>
                      </m:num>
                      <m:den>
                        <m:sSub>
                          <m:sSubPr>
                            <m:ctrlPr>
                              <a:rPr lang="en-US" sz="1800" b="0" i="1">
                                <a:latin typeface="Cambria Math"/>
                              </a:rPr>
                            </m:ctrlPr>
                          </m:sSubPr>
                          <m:e>
                            <m:r>
                              <a:rPr lang="en-US" sz="1800" b="0" i="1">
                                <a:latin typeface="Cambria Math"/>
                              </a:rPr>
                              <m:t>𝑠</m:t>
                            </m:r>
                          </m:e>
                          <m:sub>
                            <m:r>
                              <a:rPr lang="en-US" sz="1800" b="0" i="1">
                                <a:latin typeface="Cambria Math"/>
                                <a:ea typeface="Cambria Math"/>
                              </a:rPr>
                              <m:t>𝜀</m:t>
                            </m:r>
                          </m:sub>
                        </m:sSub>
                        <m:rad>
                          <m:radPr>
                            <m:degHide m:val="on"/>
                            <m:ctrlPr>
                              <a:rPr lang="en-US" sz="1800" b="0" i="1">
                                <a:latin typeface="Cambria Math"/>
                              </a:rPr>
                            </m:ctrlPr>
                          </m:radPr>
                          <m:deg/>
                          <m:e>
                            <m:r>
                              <a:rPr lang="en-US" sz="1800" b="0" i="1">
                                <a:latin typeface="Cambria Math"/>
                              </a:rPr>
                              <m:t>1−</m:t>
                            </m:r>
                            <m:sSub>
                              <m:sSubPr>
                                <m:ctrlPr>
                                  <a:rPr lang="en-US" sz="1800" b="0" i="1">
                                    <a:latin typeface="Cambria Math"/>
                                  </a:rPr>
                                </m:ctrlPr>
                              </m:sSubPr>
                              <m:e>
                                <m:r>
                                  <a:rPr lang="en-US" sz="1800" b="0" i="1">
                                    <a:latin typeface="Cambria Math"/>
                                  </a:rPr>
                                  <m:t>h</m:t>
                                </m:r>
                              </m:e>
                              <m:sub>
                                <m:r>
                                  <a:rPr lang="en-US" sz="1800" b="0" i="1">
                                    <a:latin typeface="Cambria Math"/>
                                  </a:rPr>
                                  <m:t>𝑖𝑖</m:t>
                                </m:r>
                              </m:sub>
                            </m:sSub>
                          </m:e>
                        </m:rad>
                      </m:den>
                    </m:f>
                  </m:oMath>
                </m:oMathPara>
              </a14:m>
              <a:endParaRPr lang="en-US" sz="1800"/>
            </a:p>
          </xdr:txBody>
        </xdr:sp>
      </mc:Choice>
      <mc:Fallback xmlns="">
        <xdr:sp macro="" textlink="">
          <xdr:nvSpPr>
            <xdr:cNvPr id="4" name="TextBox 5"/>
            <xdr:cNvSpPr txBox="1"/>
          </xdr:nvSpPr>
          <xdr:spPr>
            <a:xfrm>
              <a:off x="253366" y="5143500"/>
              <a:ext cx="4952618" cy="683007"/>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rPr>
                <a:t>〖𝑖𝑠𝑟〗_𝑖=</a:t>
              </a:r>
              <a:r>
                <a:rPr lang="en-US" sz="1800" i="0">
                  <a:latin typeface="Cambria Math"/>
                  <a:ea typeface="Cambria Math"/>
                </a:rPr>
                <a:t>𝜀_</a:t>
              </a:r>
              <a:r>
                <a:rPr lang="en-US" sz="1800" i="0">
                  <a:latin typeface="Cambria Math"/>
                </a:rPr>
                <a:t>𝑖</a:t>
              </a:r>
              <a:r>
                <a:rPr lang="en-US" sz="1800" b="0" i="0">
                  <a:latin typeface="Cambria Math"/>
                </a:rPr>
                <a:t>/(𝑆𝐸(</a:t>
              </a:r>
              <a:r>
                <a:rPr lang="en-US" sz="1800" i="0">
                  <a:latin typeface="Cambria Math"/>
                  <a:ea typeface="Cambria Math"/>
                </a:rPr>
                <a:t>𝜀_</a:t>
              </a:r>
              <a:r>
                <a:rPr lang="en-US" sz="1800" i="0">
                  <a:latin typeface="Cambria Math"/>
                </a:rPr>
                <a:t>𝑖</a:t>
              </a:r>
              <a:r>
                <a:rPr lang="en-US" sz="1800" b="0" i="0">
                  <a:latin typeface="Cambria Math"/>
                </a:rPr>
                <a:t>))=</a:t>
              </a:r>
              <a:r>
                <a:rPr lang="en-US" sz="1800" b="0" i="0">
                  <a:latin typeface="Cambria Math"/>
                  <a:ea typeface="Cambria Math"/>
                </a:rPr>
                <a:t>𝜀_</a:t>
              </a:r>
              <a:r>
                <a:rPr lang="en-US" sz="1800" b="0" i="0">
                  <a:latin typeface="Cambria Math"/>
                </a:rPr>
                <a:t>𝑖/(𝑠_</a:t>
              </a:r>
              <a:r>
                <a:rPr lang="en-US" sz="1800" b="0" i="0">
                  <a:latin typeface="Cambria Math"/>
                  <a:ea typeface="Cambria Math"/>
                </a:rPr>
                <a:t>𝜀 √(</a:t>
              </a:r>
              <a:r>
                <a:rPr lang="en-US" sz="1800" b="0" i="0">
                  <a:latin typeface="Cambria Math"/>
                </a:rPr>
                <a:t>1−ℎ_𝑖𝑖 ))</a:t>
              </a:r>
              <a:endParaRPr lang="en-US" sz="1800"/>
            </a:p>
          </xdr:txBody>
        </xdr:sp>
      </mc:Fallback>
    </mc:AlternateContent>
    <xdr:clientData/>
  </xdr:twoCellAnchor>
  <xdr:twoCellAnchor>
    <xdr:from>
      <xdr:col>0</xdr:col>
      <xdr:colOff>161925</xdr:colOff>
      <xdr:row>31</xdr:row>
      <xdr:rowOff>47625</xdr:rowOff>
    </xdr:from>
    <xdr:to>
      <xdr:col>7</xdr:col>
      <xdr:colOff>515874</xdr:colOff>
      <xdr:row>36</xdr:row>
      <xdr:rowOff>5824</xdr:rowOff>
    </xdr:to>
    <mc:AlternateContent xmlns:mc="http://schemas.openxmlformats.org/markup-compatibility/2006" xmlns:a14="http://schemas.microsoft.com/office/drawing/2010/main">
      <mc:Choice Requires="a14">
        <xdr:sp macro="" textlink="">
          <xdr:nvSpPr>
            <xdr:cNvPr id="5" name="TextBox 4"/>
            <xdr:cNvSpPr txBox="1"/>
          </xdr:nvSpPr>
          <xdr:spPr>
            <a:xfrm>
              <a:off x="161925" y="5972175"/>
              <a:ext cx="5221224" cy="91069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b="0" i="1">
                            <a:latin typeface="Cambria Math"/>
                          </a:rPr>
                        </m:ctrlPr>
                      </m:sSubPr>
                      <m:e>
                        <m:r>
                          <a:rPr lang="en-US" sz="1800" b="0" i="1">
                            <a:latin typeface="Cambria Math"/>
                          </a:rPr>
                          <m:t>𝑒𝑠𝑟</m:t>
                        </m:r>
                      </m:e>
                      <m:sub>
                        <m:r>
                          <a:rPr lang="en-US" sz="1800" b="0" i="1">
                            <a:latin typeface="Cambria Math"/>
                          </a:rPr>
                          <m:t>𝑖</m:t>
                        </m:r>
                      </m:sub>
                    </m:sSub>
                    <m:r>
                      <a:rPr lang="en-US" sz="1800" b="0" i="1">
                        <a:latin typeface="Cambria Math"/>
                      </a:rPr>
                      <m:t>=</m:t>
                    </m:r>
                    <m:sSub>
                      <m:sSubPr>
                        <m:ctrlPr>
                          <a:rPr lang="en-US" sz="1800" i="1">
                            <a:latin typeface="Cambria Math"/>
                          </a:rPr>
                        </m:ctrlPr>
                      </m:sSubPr>
                      <m:e>
                        <m:r>
                          <a:rPr lang="en-US" sz="1800" i="1">
                            <a:latin typeface="Cambria Math"/>
                          </a:rPr>
                          <m:t>𝑖𝑠𝑟</m:t>
                        </m:r>
                      </m:e>
                      <m:sub>
                        <m:r>
                          <a:rPr lang="en-US" sz="1800" i="1">
                            <a:latin typeface="Cambria Math"/>
                          </a:rPr>
                          <m:t>𝑖</m:t>
                        </m:r>
                      </m:sub>
                    </m:sSub>
                    <m:rad>
                      <m:radPr>
                        <m:degHide m:val="on"/>
                        <m:ctrlPr>
                          <a:rPr lang="en-US" sz="1800" i="1">
                            <a:latin typeface="Cambria Math"/>
                          </a:rPr>
                        </m:ctrlPr>
                      </m:radPr>
                      <m:deg/>
                      <m:e>
                        <m:f>
                          <m:fPr>
                            <m:ctrlPr>
                              <a:rPr lang="en-US" sz="1800" i="1">
                                <a:latin typeface="Cambria Math"/>
                              </a:rPr>
                            </m:ctrlPr>
                          </m:fPr>
                          <m:num>
                            <m:r>
                              <a:rPr lang="en-US" sz="1800" b="0" i="1">
                                <a:latin typeface="Cambria Math"/>
                              </a:rPr>
                              <m:t>𝑛</m:t>
                            </m:r>
                            <m:r>
                              <a:rPr lang="en-US" sz="1800" b="0" i="1">
                                <a:latin typeface="Cambria Math"/>
                              </a:rPr>
                              <m:t>−</m:t>
                            </m:r>
                            <m:r>
                              <a:rPr lang="en-US" sz="1800" b="0" i="1">
                                <a:latin typeface="Cambria Math"/>
                              </a:rPr>
                              <m:t>𝑝</m:t>
                            </m:r>
                            <m:r>
                              <a:rPr lang="en-US" sz="1800" b="0" i="1">
                                <a:latin typeface="Cambria Math"/>
                              </a:rPr>
                              <m:t>−1</m:t>
                            </m:r>
                          </m:num>
                          <m:den>
                            <m:r>
                              <a:rPr lang="en-US" sz="1800" b="0" i="1">
                                <a:latin typeface="Cambria Math"/>
                              </a:rPr>
                              <m:t>𝑛</m:t>
                            </m:r>
                            <m:r>
                              <a:rPr lang="en-US" sz="1800" b="0" i="1">
                                <a:latin typeface="Cambria Math"/>
                              </a:rPr>
                              <m:t>−</m:t>
                            </m:r>
                            <m:r>
                              <a:rPr lang="en-US" sz="1800" b="0" i="1">
                                <a:latin typeface="Cambria Math"/>
                              </a:rPr>
                              <m:t>𝑝</m:t>
                            </m:r>
                            <m:r>
                              <a:rPr lang="en-US" sz="1800" b="0" i="1">
                                <a:latin typeface="Cambria Math"/>
                              </a:rPr>
                              <m:t>−</m:t>
                            </m:r>
                            <m:sSubSup>
                              <m:sSubSupPr>
                                <m:ctrlPr>
                                  <a:rPr lang="en-US" sz="1800" b="0" i="1">
                                    <a:latin typeface="Cambria Math"/>
                                  </a:rPr>
                                </m:ctrlPr>
                              </m:sSubSupPr>
                              <m:e>
                                <m:r>
                                  <a:rPr lang="en-US" sz="1800" b="0" i="1">
                                    <a:latin typeface="Cambria Math"/>
                                  </a:rPr>
                                  <m:t>𝑖𝑠𝑟</m:t>
                                </m:r>
                              </m:e>
                              <m:sub>
                                <m:r>
                                  <a:rPr lang="en-US" sz="1800" b="0" i="1">
                                    <a:latin typeface="Cambria Math"/>
                                  </a:rPr>
                                  <m:t>𝑖</m:t>
                                </m:r>
                              </m:sub>
                              <m:sup>
                                <m:r>
                                  <a:rPr lang="en-US" sz="1800" b="0" i="1">
                                    <a:latin typeface="Cambria Math"/>
                                  </a:rPr>
                                  <m:t>2</m:t>
                                </m:r>
                              </m:sup>
                            </m:sSubSup>
                          </m:den>
                        </m:f>
                      </m:e>
                    </m:rad>
                  </m:oMath>
                </m:oMathPara>
              </a14:m>
              <a:endParaRPr lang="en-US" sz="1800"/>
            </a:p>
          </xdr:txBody>
        </xdr:sp>
      </mc:Choice>
      <mc:Fallback xmlns="">
        <xdr:sp macro="" textlink="">
          <xdr:nvSpPr>
            <xdr:cNvPr id="5" name="TextBox 4"/>
            <xdr:cNvSpPr txBox="1"/>
          </xdr:nvSpPr>
          <xdr:spPr>
            <a:xfrm>
              <a:off x="161925" y="5972175"/>
              <a:ext cx="5221224" cy="91069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rPr>
                <a:t>〖𝑒𝑠𝑟〗_𝑖=</a:t>
              </a:r>
              <a:r>
                <a:rPr lang="en-US" sz="1800" i="0">
                  <a:latin typeface="Cambria Math"/>
                </a:rPr>
                <a:t>〖𝑖𝑠𝑟〗_𝑖 √((</a:t>
              </a:r>
              <a:r>
                <a:rPr lang="en-US" sz="1800" b="0" i="0">
                  <a:latin typeface="Cambria Math"/>
                </a:rPr>
                <a:t>𝑛−𝑝−1)/(𝑛−𝑝−〖𝑖𝑠𝑟〗_𝑖^2 ))</a:t>
              </a:r>
              <a:endParaRPr lang="en-US" sz="1800"/>
            </a:p>
          </xdr:txBody>
        </xdr:sp>
      </mc:Fallback>
    </mc:AlternateContent>
    <xdr:clientData/>
  </xdr:twoCellAnchor>
  <xdr:twoCellAnchor>
    <xdr:from>
      <xdr:col>0</xdr:col>
      <xdr:colOff>161925</xdr:colOff>
      <xdr:row>36</xdr:row>
      <xdr:rowOff>104775</xdr:rowOff>
    </xdr:from>
    <xdr:to>
      <xdr:col>7</xdr:col>
      <xdr:colOff>515874</xdr:colOff>
      <xdr:row>40</xdr:row>
      <xdr:rowOff>53354</xdr:rowOff>
    </xdr:to>
    <mc:AlternateContent xmlns:mc="http://schemas.openxmlformats.org/markup-compatibility/2006" xmlns:a14="http://schemas.microsoft.com/office/drawing/2010/main">
      <mc:Choice Requires="a14">
        <xdr:sp macro="" textlink="">
          <xdr:nvSpPr>
            <xdr:cNvPr id="6" name="TextBox 10"/>
            <xdr:cNvSpPr txBox="1"/>
          </xdr:nvSpPr>
          <xdr:spPr>
            <a:xfrm>
              <a:off x="161925" y="6981825"/>
              <a:ext cx="5221224" cy="71057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b="0" i="1">
                            <a:latin typeface="Cambria Math"/>
                          </a:rPr>
                        </m:ctrlPr>
                      </m:sSubPr>
                      <m:e>
                        <m:r>
                          <a:rPr lang="en-US" sz="1800" b="0" i="1">
                            <a:latin typeface="Cambria Math"/>
                          </a:rPr>
                          <m:t>𝐷</m:t>
                        </m:r>
                      </m:e>
                      <m:sub>
                        <m:r>
                          <a:rPr lang="en-US" sz="1800" b="0" i="1">
                            <a:latin typeface="Cambria Math"/>
                          </a:rPr>
                          <m:t>𝑖</m:t>
                        </m:r>
                      </m:sub>
                    </m:sSub>
                    <m:r>
                      <a:rPr lang="en-US" sz="1800" b="0" i="1">
                        <a:latin typeface="Cambria Math"/>
                      </a:rPr>
                      <m:t>=</m:t>
                    </m:r>
                    <m:f>
                      <m:fPr>
                        <m:ctrlPr>
                          <a:rPr lang="en-US" sz="1800" b="0" i="1">
                            <a:latin typeface="Cambria Math"/>
                          </a:rPr>
                        </m:ctrlPr>
                      </m:fPr>
                      <m:num>
                        <m:sSup>
                          <m:sSupPr>
                            <m:ctrlPr>
                              <a:rPr lang="en-US" sz="1800" b="0" i="1">
                                <a:latin typeface="Cambria Math"/>
                              </a:rPr>
                            </m:ctrlPr>
                          </m:sSupPr>
                          <m:e>
                            <m:sSub>
                              <m:sSubPr>
                                <m:ctrlPr>
                                  <a:rPr lang="en-US" sz="1800" i="1">
                                    <a:latin typeface="Cambria Math"/>
                                  </a:rPr>
                                </m:ctrlPr>
                              </m:sSubPr>
                              <m:e>
                                <m:r>
                                  <a:rPr lang="en-US" sz="1800" i="1">
                                    <a:latin typeface="Cambria Math"/>
                                  </a:rPr>
                                  <m:t>𝑖𝑠𝑟</m:t>
                                </m:r>
                              </m:e>
                              <m:sub>
                                <m:r>
                                  <a:rPr lang="en-US" sz="1800" i="1">
                                    <a:latin typeface="Cambria Math"/>
                                  </a:rPr>
                                  <m:t>𝑖</m:t>
                                </m:r>
                              </m:sub>
                            </m:sSub>
                          </m:e>
                          <m:sup>
                            <m:r>
                              <a:rPr lang="en-US" sz="1800" b="0" i="1">
                                <a:latin typeface="Cambria Math"/>
                              </a:rPr>
                              <m:t>2</m:t>
                            </m:r>
                          </m:sup>
                        </m:sSup>
                      </m:num>
                      <m:den>
                        <m:r>
                          <a:rPr lang="en-US" sz="1800" b="0" i="1">
                            <a:latin typeface="Cambria Math"/>
                          </a:rPr>
                          <m:t>𝑝</m:t>
                        </m:r>
                      </m:den>
                    </m:f>
                    <m:f>
                      <m:fPr>
                        <m:ctrlPr>
                          <a:rPr lang="en-US" sz="1800" b="0" i="1">
                            <a:latin typeface="Cambria Math"/>
                          </a:rPr>
                        </m:ctrlPr>
                      </m:fPr>
                      <m:num>
                        <m:sSub>
                          <m:sSubPr>
                            <m:ctrlPr>
                              <a:rPr lang="en-US" sz="1800" b="0" i="1">
                                <a:latin typeface="Cambria Math"/>
                              </a:rPr>
                            </m:ctrlPr>
                          </m:sSubPr>
                          <m:e>
                            <m:r>
                              <a:rPr lang="en-US" sz="1800" b="0" i="1">
                                <a:latin typeface="Cambria Math"/>
                              </a:rPr>
                              <m:t>h</m:t>
                            </m:r>
                          </m:e>
                          <m:sub>
                            <m:r>
                              <a:rPr lang="en-US" sz="1800" b="0" i="1">
                                <a:latin typeface="Cambria Math"/>
                              </a:rPr>
                              <m:t>𝑖𝑖</m:t>
                            </m:r>
                          </m:sub>
                        </m:sSub>
                      </m:num>
                      <m:den>
                        <m:d>
                          <m:dPr>
                            <m:ctrlPr>
                              <a:rPr lang="en-US" sz="1800" b="0" i="1">
                                <a:latin typeface="Cambria Math"/>
                              </a:rPr>
                            </m:ctrlPr>
                          </m:dPr>
                          <m:e>
                            <m:r>
                              <a:rPr lang="en-US" sz="1800" b="0" i="1">
                                <a:latin typeface="Cambria Math"/>
                              </a:rPr>
                              <m:t>1−</m:t>
                            </m:r>
                            <m:sSub>
                              <m:sSubPr>
                                <m:ctrlPr>
                                  <a:rPr lang="en-US" sz="1800" i="1">
                                    <a:latin typeface="Cambria Math"/>
                                  </a:rPr>
                                </m:ctrlPr>
                              </m:sSubPr>
                              <m:e>
                                <m:r>
                                  <a:rPr lang="en-US" sz="1800" i="1">
                                    <a:latin typeface="Cambria Math"/>
                                  </a:rPr>
                                  <m:t>h</m:t>
                                </m:r>
                              </m:e>
                              <m:sub>
                                <m:r>
                                  <a:rPr lang="en-US" sz="1800" i="1">
                                    <a:latin typeface="Cambria Math"/>
                                  </a:rPr>
                                  <m:t>𝑖𝑖</m:t>
                                </m:r>
                              </m:sub>
                            </m:sSub>
                          </m:e>
                        </m:d>
                      </m:den>
                    </m:f>
                  </m:oMath>
                </m:oMathPara>
              </a14:m>
              <a:endParaRPr lang="en-US" sz="1800"/>
            </a:p>
          </xdr:txBody>
        </xdr:sp>
      </mc:Choice>
      <mc:Fallback xmlns="">
        <xdr:sp macro="" textlink="">
          <xdr:nvSpPr>
            <xdr:cNvPr id="6" name="TextBox 10"/>
            <xdr:cNvSpPr txBox="1"/>
          </xdr:nvSpPr>
          <xdr:spPr>
            <a:xfrm>
              <a:off x="161925" y="6981825"/>
              <a:ext cx="5221224" cy="71057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rPr>
                <a:t>𝐷_𝑖=〖〖</a:t>
              </a:r>
              <a:r>
                <a:rPr lang="en-US" sz="1800" i="0">
                  <a:latin typeface="Cambria Math"/>
                </a:rPr>
                <a:t>𝑖𝑠𝑟〗_𝑖</a:t>
              </a:r>
              <a:r>
                <a:rPr lang="en-US" sz="1800" b="0" i="0">
                  <a:latin typeface="Cambria Math"/>
                </a:rPr>
                <a:t>〗^2/𝑝  ℎ_𝑖𝑖/((1−</a:t>
              </a:r>
              <a:r>
                <a:rPr lang="en-US" sz="1800" i="0">
                  <a:latin typeface="Cambria Math"/>
                </a:rPr>
                <a:t>ℎ_𝑖𝑖 ) </a:t>
              </a:r>
              <a:r>
                <a:rPr lang="en-US" sz="1800" b="0" i="0">
                  <a:latin typeface="Cambria Math"/>
                </a:rPr>
                <a:t>)</a:t>
              </a:r>
              <a:endParaRPr lang="en-US" sz="1800"/>
            </a:p>
          </xdr:txBody>
        </xdr:sp>
      </mc:Fallback>
    </mc:AlternateContent>
    <xdr:clientData/>
  </xdr:twoCellAnchor>
  <xdr:twoCellAnchor>
    <xdr:from>
      <xdr:col>1</xdr:col>
      <xdr:colOff>24575</xdr:colOff>
      <xdr:row>22</xdr:row>
      <xdr:rowOff>180975</xdr:rowOff>
    </xdr:from>
    <xdr:to>
      <xdr:col>6</xdr:col>
      <xdr:colOff>653225</xdr:colOff>
      <xdr:row>26</xdr:row>
      <xdr:rowOff>113139</xdr:rowOff>
    </xdr:to>
    <mc:AlternateContent xmlns:mc="http://schemas.openxmlformats.org/markup-compatibility/2006" xmlns:a14="http://schemas.microsoft.com/office/drawing/2010/main">
      <mc:Choice Requires="a14">
        <xdr:sp macro="" textlink="">
          <xdr:nvSpPr>
            <xdr:cNvPr id="7" name="TextBox 5"/>
            <xdr:cNvSpPr txBox="1"/>
          </xdr:nvSpPr>
          <xdr:spPr>
            <a:xfrm>
              <a:off x="719900" y="4391025"/>
              <a:ext cx="4105275" cy="694164"/>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14:m>
                <m:oMathPara xmlns:m="http://schemas.openxmlformats.org/officeDocument/2006/math">
                  <m:oMathParaPr>
                    <m:jc m:val="centerGroup"/>
                  </m:oMathParaPr>
                  <m:oMath xmlns:m="http://schemas.openxmlformats.org/officeDocument/2006/math">
                    <m:sSub>
                      <m:sSubPr>
                        <m:ctrlPr>
                          <a:rPr lang="en-US" sz="1600" i="1">
                            <a:latin typeface="Cambria Math"/>
                          </a:rPr>
                        </m:ctrlPr>
                      </m:sSubPr>
                      <m:e>
                        <m:r>
                          <a:rPr lang="en-US" sz="1600" b="0" i="1">
                            <a:latin typeface="Cambria Math"/>
                          </a:rPr>
                          <m:t>h</m:t>
                        </m:r>
                      </m:e>
                      <m:sub>
                        <m:r>
                          <a:rPr lang="en-US" sz="1600" b="0" i="1">
                            <a:latin typeface="Cambria Math"/>
                          </a:rPr>
                          <m:t>𝑖𝑖</m:t>
                        </m:r>
                      </m:sub>
                    </m:sSub>
                    <m:r>
                      <a:rPr lang="en-US" sz="1600" b="0" i="1">
                        <a:latin typeface="Cambria Math"/>
                      </a:rPr>
                      <m:t>=</m:t>
                    </m:r>
                    <m:f>
                      <m:fPr>
                        <m:ctrlPr>
                          <a:rPr lang="en-US" sz="1600" b="0" i="1">
                            <a:latin typeface="Cambria Math"/>
                          </a:rPr>
                        </m:ctrlPr>
                      </m:fPr>
                      <m:num>
                        <m:r>
                          <a:rPr lang="en-US" sz="1600" b="0" i="1">
                            <a:latin typeface="Cambria Math"/>
                          </a:rPr>
                          <m:t>1</m:t>
                        </m:r>
                      </m:num>
                      <m:den>
                        <m:r>
                          <a:rPr lang="en-US" sz="1600" b="0" i="1">
                            <a:latin typeface="Cambria Math"/>
                          </a:rPr>
                          <m:t>𝑛</m:t>
                        </m:r>
                      </m:den>
                    </m:f>
                    <m:r>
                      <a:rPr lang="en-US" sz="1600" b="0" i="1">
                        <a:latin typeface="Cambria Math"/>
                      </a:rPr>
                      <m:t>+</m:t>
                    </m:r>
                    <m:f>
                      <m:fPr>
                        <m:ctrlPr>
                          <a:rPr lang="en-US" sz="1600" b="0" i="1">
                            <a:latin typeface="Cambria Math"/>
                          </a:rPr>
                        </m:ctrlPr>
                      </m:fPr>
                      <m:num>
                        <m:r>
                          <a:rPr lang="en-US" sz="1600" b="0" i="1">
                            <a:latin typeface="Cambria Math"/>
                          </a:rPr>
                          <m:t>1</m:t>
                        </m:r>
                      </m:num>
                      <m:den>
                        <m:r>
                          <a:rPr lang="en-US" sz="1600" b="0" i="1">
                            <a:latin typeface="Cambria Math"/>
                          </a:rPr>
                          <m:t>𝑛</m:t>
                        </m:r>
                        <m:r>
                          <a:rPr lang="en-US" sz="1600" b="0" i="1">
                            <a:latin typeface="Cambria Math"/>
                          </a:rPr>
                          <m:t>−1</m:t>
                        </m:r>
                      </m:den>
                    </m:f>
                    <m:sSup>
                      <m:sSupPr>
                        <m:ctrlPr>
                          <a:rPr lang="en-US" sz="1600" b="0" i="1">
                            <a:latin typeface="Cambria Math"/>
                          </a:rPr>
                        </m:ctrlPr>
                      </m:sSupPr>
                      <m:e>
                        <m:d>
                          <m:dPr>
                            <m:ctrlPr>
                              <a:rPr lang="en-US" sz="1600" i="1">
                                <a:latin typeface="Cambria Math"/>
                              </a:rPr>
                            </m:ctrlPr>
                          </m:dPr>
                          <m:e>
                            <m:f>
                              <m:fPr>
                                <m:ctrlPr>
                                  <a:rPr lang="en-US" sz="1600" i="1">
                                    <a:latin typeface="Cambria Math"/>
                                  </a:rPr>
                                </m:ctrlPr>
                              </m:fPr>
                              <m:num>
                                <m:sSub>
                                  <m:sSubPr>
                                    <m:ctrlPr>
                                      <a:rPr lang="en-US" sz="1600" i="1">
                                        <a:latin typeface="Cambria Math"/>
                                      </a:rPr>
                                    </m:ctrlPr>
                                  </m:sSubPr>
                                  <m:e>
                                    <m:r>
                                      <a:rPr lang="en-US" sz="1600" i="1">
                                        <a:latin typeface="Cambria Math"/>
                                      </a:rPr>
                                      <m:t>𝑥</m:t>
                                    </m:r>
                                  </m:e>
                                  <m:sub>
                                    <m:r>
                                      <a:rPr lang="en-US" sz="1600" i="1">
                                        <a:latin typeface="Cambria Math"/>
                                      </a:rPr>
                                      <m:t>𝑖</m:t>
                                    </m:r>
                                  </m:sub>
                                </m:sSub>
                                <m:r>
                                  <a:rPr lang="en-US" sz="1600" i="1">
                                    <a:latin typeface="Cambria Math"/>
                                  </a:rPr>
                                  <m:t>−</m:t>
                                </m:r>
                                <m:acc>
                                  <m:accPr>
                                    <m:chr m:val="̅"/>
                                    <m:ctrlPr>
                                      <a:rPr lang="en-US" sz="1600" i="1">
                                        <a:latin typeface="Cambria Math"/>
                                      </a:rPr>
                                    </m:ctrlPr>
                                  </m:accPr>
                                  <m:e>
                                    <m:r>
                                      <a:rPr lang="en-US" sz="1600" i="1">
                                        <a:latin typeface="Cambria Math"/>
                                      </a:rPr>
                                      <m:t>𝑥</m:t>
                                    </m:r>
                                  </m:e>
                                </m:acc>
                              </m:num>
                              <m:den>
                                <m:sSub>
                                  <m:sSubPr>
                                    <m:ctrlPr>
                                      <a:rPr lang="en-US" sz="1600" i="1">
                                        <a:latin typeface="Cambria Math"/>
                                      </a:rPr>
                                    </m:ctrlPr>
                                  </m:sSubPr>
                                  <m:e>
                                    <m:r>
                                      <a:rPr lang="en-US" sz="1600" i="1">
                                        <a:latin typeface="Cambria Math"/>
                                      </a:rPr>
                                      <m:t>𝑠</m:t>
                                    </m:r>
                                  </m:e>
                                  <m:sub>
                                    <m:r>
                                      <a:rPr lang="en-US" sz="1600" i="1">
                                        <a:latin typeface="Cambria Math"/>
                                      </a:rPr>
                                      <m:t>𝑥</m:t>
                                    </m:r>
                                  </m:sub>
                                </m:sSub>
                              </m:den>
                            </m:f>
                          </m:e>
                        </m:d>
                      </m:e>
                      <m:sup>
                        <m:r>
                          <a:rPr lang="en-US" sz="1600" b="0" i="1">
                            <a:latin typeface="Cambria Math"/>
                          </a:rPr>
                          <m:t>2</m:t>
                        </m:r>
                      </m:sup>
                    </m:sSup>
                  </m:oMath>
                </m:oMathPara>
              </a14:m>
              <a:endParaRPr lang="en-US" sz="1600"/>
            </a:p>
          </xdr:txBody>
        </xdr:sp>
      </mc:Choice>
      <mc:Fallback xmlns="">
        <xdr:sp macro="" textlink="">
          <xdr:nvSpPr>
            <xdr:cNvPr id="7" name="TextBox 5"/>
            <xdr:cNvSpPr txBox="1"/>
          </xdr:nvSpPr>
          <xdr:spPr>
            <a:xfrm>
              <a:off x="719900" y="4391025"/>
              <a:ext cx="4105275" cy="694164"/>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r>
                <a:rPr lang="en-US" sz="1600" b="0" i="0">
                  <a:latin typeface="Cambria Math"/>
                </a:rPr>
                <a:t>ℎ_𝑖𝑖=1/𝑛+1/(𝑛−1) </a:t>
              </a:r>
              <a:r>
                <a:rPr lang="en-US" sz="1600" i="0">
                  <a:latin typeface="Cambria Math"/>
                </a:rPr>
                <a:t>((𝑥_𝑖−𝑥 ̅)/𝑠_𝑥 )</a:t>
              </a:r>
              <a:r>
                <a:rPr lang="en-US" sz="1600" b="0" i="0">
                  <a:latin typeface="Cambria Math"/>
                </a:rPr>
                <a:t>^2</a:t>
              </a:r>
              <a:endParaRPr lang="en-US" sz="1600"/>
            </a:p>
          </xdr:txBody>
        </xdr:sp>
      </mc:Fallback>
    </mc:AlternateContent>
    <xdr:clientData/>
  </xdr:twoCellAnchor>
  <xdr:twoCellAnchor>
    <xdr:from>
      <xdr:col>9</xdr:col>
      <xdr:colOff>257175</xdr:colOff>
      <xdr:row>36</xdr:row>
      <xdr:rowOff>85725</xdr:rowOff>
    </xdr:from>
    <xdr:to>
      <xdr:col>17</xdr:col>
      <xdr:colOff>85725</xdr:colOff>
      <xdr:row>53</xdr:row>
      <xdr:rowOff>47625</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285750</xdr:colOff>
      <xdr:row>0</xdr:row>
      <xdr:rowOff>161925</xdr:rowOff>
    </xdr:from>
    <xdr:to>
      <xdr:col>16</xdr:col>
      <xdr:colOff>590550</xdr:colOff>
      <xdr:row>17</xdr:row>
      <xdr:rowOff>28575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295274</xdr:colOff>
      <xdr:row>18</xdr:row>
      <xdr:rowOff>38100</xdr:rowOff>
    </xdr:from>
    <xdr:to>
      <xdr:col>16</xdr:col>
      <xdr:colOff>609600</xdr:colOff>
      <xdr:row>35</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615316</xdr:colOff>
      <xdr:row>36</xdr:row>
      <xdr:rowOff>171450</xdr:rowOff>
    </xdr:from>
    <xdr:to>
      <xdr:col>8</xdr:col>
      <xdr:colOff>91059</xdr:colOff>
      <xdr:row>40</xdr:row>
      <xdr:rowOff>92457</xdr:rowOff>
    </xdr:to>
    <mc:AlternateContent xmlns:mc="http://schemas.openxmlformats.org/markup-compatibility/2006" xmlns:a14="http://schemas.microsoft.com/office/drawing/2010/main">
      <mc:Choice Requires="a14">
        <xdr:sp macro="" textlink="">
          <xdr:nvSpPr>
            <xdr:cNvPr id="4" name="TextBox 5"/>
            <xdr:cNvSpPr txBox="1"/>
          </xdr:nvSpPr>
          <xdr:spPr>
            <a:xfrm>
              <a:off x="615316" y="7048500"/>
              <a:ext cx="5038343" cy="683007"/>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b="0" i="1">
                            <a:latin typeface="Cambria Math"/>
                          </a:rPr>
                        </m:ctrlPr>
                      </m:sSubPr>
                      <m:e>
                        <m:r>
                          <a:rPr lang="en-US" sz="1800" b="0" i="1">
                            <a:latin typeface="Cambria Math"/>
                          </a:rPr>
                          <m:t>𝑖𝑠𝑟</m:t>
                        </m:r>
                      </m:e>
                      <m:sub>
                        <m:r>
                          <a:rPr lang="en-US" sz="1800" b="0" i="1">
                            <a:latin typeface="Cambria Math"/>
                          </a:rPr>
                          <m:t>𝑖</m:t>
                        </m:r>
                      </m:sub>
                    </m:sSub>
                    <m:r>
                      <a:rPr lang="en-US" sz="1800" b="0" i="1">
                        <a:latin typeface="Cambria Math"/>
                      </a:rPr>
                      <m:t>=</m:t>
                    </m:r>
                    <m:f>
                      <m:fPr>
                        <m:ctrlPr>
                          <a:rPr lang="en-US" sz="1800" b="0" i="1">
                            <a:latin typeface="Cambria Math"/>
                          </a:rPr>
                        </m:ctrlPr>
                      </m:fPr>
                      <m:num>
                        <m:sSub>
                          <m:sSubPr>
                            <m:ctrlPr>
                              <a:rPr lang="en-US" sz="1800" i="1">
                                <a:latin typeface="Cambria Math"/>
                              </a:rPr>
                            </m:ctrlPr>
                          </m:sSubPr>
                          <m:e>
                            <m:r>
                              <a:rPr lang="en-US" sz="1800" i="1">
                                <a:latin typeface="Cambria Math"/>
                                <a:ea typeface="Cambria Math"/>
                              </a:rPr>
                              <m:t>𝜀</m:t>
                            </m:r>
                          </m:e>
                          <m:sub>
                            <m:r>
                              <a:rPr lang="en-US" sz="1800" i="1">
                                <a:latin typeface="Cambria Math"/>
                              </a:rPr>
                              <m:t>𝑖</m:t>
                            </m:r>
                          </m:sub>
                        </m:sSub>
                      </m:num>
                      <m:den>
                        <m:r>
                          <a:rPr lang="en-US" sz="1800" b="0" i="1">
                            <a:latin typeface="Cambria Math"/>
                          </a:rPr>
                          <m:t>𝑆𝐸</m:t>
                        </m:r>
                        <m:r>
                          <a:rPr lang="en-US" sz="1800" b="0" i="1">
                            <a:latin typeface="Cambria Math"/>
                          </a:rPr>
                          <m:t>(</m:t>
                        </m:r>
                        <m:sSub>
                          <m:sSubPr>
                            <m:ctrlPr>
                              <a:rPr lang="en-US" sz="1800" i="1">
                                <a:latin typeface="Cambria Math"/>
                              </a:rPr>
                            </m:ctrlPr>
                          </m:sSubPr>
                          <m:e>
                            <m:r>
                              <a:rPr lang="en-US" sz="1800" i="1">
                                <a:latin typeface="Cambria Math"/>
                                <a:ea typeface="Cambria Math"/>
                              </a:rPr>
                              <m:t>𝜀</m:t>
                            </m:r>
                          </m:e>
                          <m:sub>
                            <m:r>
                              <a:rPr lang="en-US" sz="1800" i="1">
                                <a:latin typeface="Cambria Math"/>
                              </a:rPr>
                              <m:t>𝑖</m:t>
                            </m:r>
                          </m:sub>
                        </m:sSub>
                        <m:r>
                          <a:rPr lang="en-US" sz="1800" b="0" i="1">
                            <a:latin typeface="Cambria Math"/>
                          </a:rPr>
                          <m:t>)</m:t>
                        </m:r>
                      </m:den>
                    </m:f>
                    <m:r>
                      <a:rPr lang="en-US" sz="1800" b="0" i="1">
                        <a:latin typeface="Cambria Math"/>
                      </a:rPr>
                      <m:t>=</m:t>
                    </m:r>
                    <m:f>
                      <m:fPr>
                        <m:ctrlPr>
                          <a:rPr lang="en-US" sz="1800" b="0" i="1">
                            <a:latin typeface="Cambria Math"/>
                          </a:rPr>
                        </m:ctrlPr>
                      </m:fPr>
                      <m:num>
                        <m:sSub>
                          <m:sSubPr>
                            <m:ctrlPr>
                              <a:rPr lang="en-US" sz="1800" b="0" i="1">
                                <a:latin typeface="Cambria Math"/>
                              </a:rPr>
                            </m:ctrlPr>
                          </m:sSubPr>
                          <m:e>
                            <m:r>
                              <a:rPr lang="en-US" sz="1800" b="0" i="1">
                                <a:latin typeface="Cambria Math"/>
                                <a:ea typeface="Cambria Math"/>
                              </a:rPr>
                              <m:t>𝜀</m:t>
                            </m:r>
                          </m:e>
                          <m:sub>
                            <m:r>
                              <a:rPr lang="en-US" sz="1800" b="0" i="1">
                                <a:latin typeface="Cambria Math"/>
                              </a:rPr>
                              <m:t>𝑖</m:t>
                            </m:r>
                          </m:sub>
                        </m:sSub>
                      </m:num>
                      <m:den>
                        <m:sSub>
                          <m:sSubPr>
                            <m:ctrlPr>
                              <a:rPr lang="en-US" sz="1800" b="0" i="1">
                                <a:latin typeface="Cambria Math"/>
                              </a:rPr>
                            </m:ctrlPr>
                          </m:sSubPr>
                          <m:e>
                            <m:r>
                              <a:rPr lang="en-US" sz="1800" b="0" i="1">
                                <a:latin typeface="Cambria Math"/>
                              </a:rPr>
                              <m:t>𝑠</m:t>
                            </m:r>
                          </m:e>
                          <m:sub>
                            <m:r>
                              <a:rPr lang="en-US" sz="1800" b="0" i="1">
                                <a:latin typeface="Cambria Math"/>
                                <a:ea typeface="Cambria Math"/>
                              </a:rPr>
                              <m:t>𝜀</m:t>
                            </m:r>
                          </m:sub>
                        </m:sSub>
                        <m:rad>
                          <m:radPr>
                            <m:degHide m:val="on"/>
                            <m:ctrlPr>
                              <a:rPr lang="en-US" sz="1800" b="0" i="1">
                                <a:latin typeface="Cambria Math"/>
                              </a:rPr>
                            </m:ctrlPr>
                          </m:radPr>
                          <m:deg/>
                          <m:e>
                            <m:r>
                              <a:rPr lang="en-US" sz="1800" b="0" i="1">
                                <a:latin typeface="Cambria Math"/>
                              </a:rPr>
                              <m:t>1−</m:t>
                            </m:r>
                            <m:sSub>
                              <m:sSubPr>
                                <m:ctrlPr>
                                  <a:rPr lang="en-US" sz="1800" b="0" i="1">
                                    <a:latin typeface="Cambria Math"/>
                                  </a:rPr>
                                </m:ctrlPr>
                              </m:sSubPr>
                              <m:e>
                                <m:r>
                                  <a:rPr lang="en-US" sz="1800" b="0" i="1">
                                    <a:latin typeface="Cambria Math"/>
                                  </a:rPr>
                                  <m:t>h</m:t>
                                </m:r>
                              </m:e>
                              <m:sub>
                                <m:r>
                                  <a:rPr lang="en-US" sz="1800" b="0" i="1">
                                    <a:latin typeface="Cambria Math"/>
                                  </a:rPr>
                                  <m:t>𝑖𝑖</m:t>
                                </m:r>
                              </m:sub>
                            </m:sSub>
                          </m:e>
                        </m:rad>
                      </m:den>
                    </m:f>
                  </m:oMath>
                </m:oMathPara>
              </a14:m>
              <a:endParaRPr lang="en-US" sz="1800"/>
            </a:p>
          </xdr:txBody>
        </xdr:sp>
      </mc:Choice>
      <mc:Fallback xmlns="">
        <xdr:sp macro="" textlink="">
          <xdr:nvSpPr>
            <xdr:cNvPr id="4" name="TextBox 5"/>
            <xdr:cNvSpPr txBox="1"/>
          </xdr:nvSpPr>
          <xdr:spPr>
            <a:xfrm>
              <a:off x="615316" y="7048500"/>
              <a:ext cx="5038343" cy="683007"/>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rPr>
                <a:t>〖𝑖𝑠𝑟〗_𝑖=</a:t>
              </a:r>
              <a:r>
                <a:rPr lang="en-US" sz="1800" i="0">
                  <a:latin typeface="Cambria Math"/>
                  <a:ea typeface="Cambria Math"/>
                </a:rPr>
                <a:t>𝜀_</a:t>
              </a:r>
              <a:r>
                <a:rPr lang="en-US" sz="1800" i="0">
                  <a:latin typeface="Cambria Math"/>
                </a:rPr>
                <a:t>𝑖</a:t>
              </a:r>
              <a:r>
                <a:rPr lang="en-US" sz="1800" b="0" i="0">
                  <a:latin typeface="Cambria Math"/>
                </a:rPr>
                <a:t>/(𝑆𝐸(</a:t>
              </a:r>
              <a:r>
                <a:rPr lang="en-US" sz="1800" i="0">
                  <a:latin typeface="Cambria Math"/>
                  <a:ea typeface="Cambria Math"/>
                </a:rPr>
                <a:t>𝜀_</a:t>
              </a:r>
              <a:r>
                <a:rPr lang="en-US" sz="1800" i="0">
                  <a:latin typeface="Cambria Math"/>
                </a:rPr>
                <a:t>𝑖</a:t>
              </a:r>
              <a:r>
                <a:rPr lang="en-US" sz="1800" b="0" i="0">
                  <a:latin typeface="Cambria Math"/>
                </a:rPr>
                <a:t>))=</a:t>
              </a:r>
              <a:r>
                <a:rPr lang="en-US" sz="1800" b="0" i="0">
                  <a:latin typeface="Cambria Math"/>
                  <a:ea typeface="Cambria Math"/>
                </a:rPr>
                <a:t>𝜀_</a:t>
              </a:r>
              <a:r>
                <a:rPr lang="en-US" sz="1800" b="0" i="0">
                  <a:latin typeface="Cambria Math"/>
                </a:rPr>
                <a:t>𝑖/(𝑠_</a:t>
              </a:r>
              <a:r>
                <a:rPr lang="en-US" sz="1800" b="0" i="0">
                  <a:latin typeface="Cambria Math"/>
                  <a:ea typeface="Cambria Math"/>
                </a:rPr>
                <a:t>𝜀 √(</a:t>
              </a:r>
              <a:r>
                <a:rPr lang="en-US" sz="1800" b="0" i="0">
                  <a:latin typeface="Cambria Math"/>
                </a:rPr>
                <a:t>1−ℎ_𝑖𝑖 ))</a:t>
              </a:r>
              <a:endParaRPr lang="en-US" sz="1800"/>
            </a:p>
          </xdr:txBody>
        </xdr:sp>
      </mc:Fallback>
    </mc:AlternateContent>
    <xdr:clientData/>
  </xdr:twoCellAnchor>
  <xdr:twoCellAnchor>
    <xdr:from>
      <xdr:col>0</xdr:col>
      <xdr:colOff>523875</xdr:colOff>
      <xdr:row>42</xdr:row>
      <xdr:rowOff>28575</xdr:rowOff>
    </xdr:from>
    <xdr:to>
      <xdr:col>8</xdr:col>
      <xdr:colOff>182499</xdr:colOff>
      <xdr:row>46</xdr:row>
      <xdr:rowOff>177274</xdr:rowOff>
    </xdr:to>
    <mc:AlternateContent xmlns:mc="http://schemas.openxmlformats.org/markup-compatibility/2006" xmlns:a14="http://schemas.microsoft.com/office/drawing/2010/main">
      <mc:Choice Requires="a14">
        <xdr:sp macro="" textlink="">
          <xdr:nvSpPr>
            <xdr:cNvPr id="5" name="TextBox 4"/>
            <xdr:cNvSpPr txBox="1"/>
          </xdr:nvSpPr>
          <xdr:spPr>
            <a:xfrm>
              <a:off x="523875" y="8048625"/>
              <a:ext cx="5221224" cy="91069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b="0" i="1">
                            <a:latin typeface="Cambria Math"/>
                          </a:rPr>
                        </m:ctrlPr>
                      </m:sSubPr>
                      <m:e>
                        <m:r>
                          <a:rPr lang="en-US" sz="1800" b="0" i="1">
                            <a:latin typeface="Cambria Math"/>
                          </a:rPr>
                          <m:t>𝑒𝑠𝑟</m:t>
                        </m:r>
                      </m:e>
                      <m:sub>
                        <m:r>
                          <a:rPr lang="en-US" sz="1800" b="0" i="1">
                            <a:latin typeface="Cambria Math"/>
                          </a:rPr>
                          <m:t>𝑖</m:t>
                        </m:r>
                      </m:sub>
                    </m:sSub>
                    <m:r>
                      <a:rPr lang="en-US" sz="1800" b="0" i="1">
                        <a:latin typeface="Cambria Math"/>
                      </a:rPr>
                      <m:t>=</m:t>
                    </m:r>
                    <m:sSub>
                      <m:sSubPr>
                        <m:ctrlPr>
                          <a:rPr lang="en-US" sz="1800" i="1">
                            <a:latin typeface="Cambria Math"/>
                          </a:rPr>
                        </m:ctrlPr>
                      </m:sSubPr>
                      <m:e>
                        <m:r>
                          <a:rPr lang="en-US" sz="1800" i="1">
                            <a:latin typeface="Cambria Math"/>
                          </a:rPr>
                          <m:t>𝑖𝑠𝑟</m:t>
                        </m:r>
                      </m:e>
                      <m:sub>
                        <m:r>
                          <a:rPr lang="en-US" sz="1800" i="1">
                            <a:latin typeface="Cambria Math"/>
                          </a:rPr>
                          <m:t>𝑖</m:t>
                        </m:r>
                      </m:sub>
                    </m:sSub>
                    <m:rad>
                      <m:radPr>
                        <m:degHide m:val="on"/>
                        <m:ctrlPr>
                          <a:rPr lang="en-US" sz="1800" i="1">
                            <a:latin typeface="Cambria Math"/>
                          </a:rPr>
                        </m:ctrlPr>
                      </m:radPr>
                      <m:deg/>
                      <m:e>
                        <m:f>
                          <m:fPr>
                            <m:ctrlPr>
                              <a:rPr lang="en-US" sz="1800" i="1">
                                <a:latin typeface="Cambria Math"/>
                              </a:rPr>
                            </m:ctrlPr>
                          </m:fPr>
                          <m:num>
                            <m:r>
                              <a:rPr lang="en-US" sz="1800" b="0" i="1">
                                <a:latin typeface="Cambria Math"/>
                              </a:rPr>
                              <m:t>𝑛</m:t>
                            </m:r>
                            <m:r>
                              <a:rPr lang="en-US" sz="1800" b="0" i="1">
                                <a:latin typeface="Cambria Math"/>
                              </a:rPr>
                              <m:t>−</m:t>
                            </m:r>
                            <m:r>
                              <a:rPr lang="en-US" sz="1800" b="0" i="1">
                                <a:latin typeface="Cambria Math"/>
                              </a:rPr>
                              <m:t>𝑝</m:t>
                            </m:r>
                            <m:r>
                              <a:rPr lang="en-US" sz="1800" b="0" i="1">
                                <a:latin typeface="Cambria Math"/>
                              </a:rPr>
                              <m:t>−1</m:t>
                            </m:r>
                          </m:num>
                          <m:den>
                            <m:r>
                              <a:rPr lang="en-US" sz="1800" b="0" i="1">
                                <a:latin typeface="Cambria Math"/>
                              </a:rPr>
                              <m:t>𝑛</m:t>
                            </m:r>
                            <m:r>
                              <a:rPr lang="en-US" sz="1800" b="0" i="1">
                                <a:latin typeface="Cambria Math"/>
                              </a:rPr>
                              <m:t>−</m:t>
                            </m:r>
                            <m:r>
                              <a:rPr lang="en-US" sz="1800" b="0" i="1">
                                <a:latin typeface="Cambria Math"/>
                              </a:rPr>
                              <m:t>𝑝</m:t>
                            </m:r>
                            <m:r>
                              <a:rPr lang="en-US" sz="1800" b="0" i="1">
                                <a:latin typeface="Cambria Math"/>
                              </a:rPr>
                              <m:t>−</m:t>
                            </m:r>
                            <m:sSubSup>
                              <m:sSubSupPr>
                                <m:ctrlPr>
                                  <a:rPr lang="en-US" sz="1800" b="0" i="1">
                                    <a:latin typeface="Cambria Math"/>
                                  </a:rPr>
                                </m:ctrlPr>
                              </m:sSubSupPr>
                              <m:e>
                                <m:r>
                                  <a:rPr lang="en-US" sz="1800" b="0" i="1">
                                    <a:latin typeface="Cambria Math"/>
                                  </a:rPr>
                                  <m:t>𝑖𝑠𝑟</m:t>
                                </m:r>
                              </m:e>
                              <m:sub>
                                <m:r>
                                  <a:rPr lang="en-US" sz="1800" b="0" i="1">
                                    <a:latin typeface="Cambria Math"/>
                                  </a:rPr>
                                  <m:t>𝑖</m:t>
                                </m:r>
                              </m:sub>
                              <m:sup>
                                <m:r>
                                  <a:rPr lang="en-US" sz="1800" b="0" i="1">
                                    <a:latin typeface="Cambria Math"/>
                                  </a:rPr>
                                  <m:t>2</m:t>
                                </m:r>
                              </m:sup>
                            </m:sSubSup>
                          </m:den>
                        </m:f>
                      </m:e>
                    </m:rad>
                  </m:oMath>
                </m:oMathPara>
              </a14:m>
              <a:endParaRPr lang="en-US" sz="1800"/>
            </a:p>
          </xdr:txBody>
        </xdr:sp>
      </mc:Choice>
      <mc:Fallback xmlns="">
        <xdr:sp macro="" textlink="">
          <xdr:nvSpPr>
            <xdr:cNvPr id="5" name="TextBox 4"/>
            <xdr:cNvSpPr txBox="1"/>
          </xdr:nvSpPr>
          <xdr:spPr>
            <a:xfrm>
              <a:off x="523875" y="8048625"/>
              <a:ext cx="5221224" cy="91069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rPr>
                <a:t>〖𝑒𝑠𝑟〗_𝑖=</a:t>
              </a:r>
              <a:r>
                <a:rPr lang="en-US" sz="1800" i="0">
                  <a:latin typeface="Cambria Math"/>
                </a:rPr>
                <a:t>〖𝑖𝑠𝑟〗_𝑖 √((</a:t>
              </a:r>
              <a:r>
                <a:rPr lang="en-US" sz="1800" b="0" i="0">
                  <a:latin typeface="Cambria Math"/>
                </a:rPr>
                <a:t>𝑛−𝑝−1)/(𝑛−𝑝−〖𝑖𝑠𝑟〗_𝑖^2 ))</a:t>
              </a:r>
              <a:endParaRPr lang="en-US" sz="1800"/>
            </a:p>
          </xdr:txBody>
        </xdr:sp>
      </mc:Fallback>
    </mc:AlternateContent>
    <xdr:clientData/>
  </xdr:twoCellAnchor>
  <xdr:twoCellAnchor>
    <xdr:from>
      <xdr:col>0</xdr:col>
      <xdr:colOff>523875</xdr:colOff>
      <xdr:row>48</xdr:row>
      <xdr:rowOff>57150</xdr:rowOff>
    </xdr:from>
    <xdr:to>
      <xdr:col>8</xdr:col>
      <xdr:colOff>182499</xdr:colOff>
      <xdr:row>52</xdr:row>
      <xdr:rowOff>5729</xdr:rowOff>
    </xdr:to>
    <mc:AlternateContent xmlns:mc="http://schemas.openxmlformats.org/markup-compatibility/2006" xmlns:a14="http://schemas.microsoft.com/office/drawing/2010/main">
      <mc:Choice Requires="a14">
        <xdr:sp macro="" textlink="">
          <xdr:nvSpPr>
            <xdr:cNvPr id="6" name="TextBox 10"/>
            <xdr:cNvSpPr txBox="1"/>
          </xdr:nvSpPr>
          <xdr:spPr>
            <a:xfrm>
              <a:off x="523875" y="9220200"/>
              <a:ext cx="5221224" cy="71057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b="0" i="1">
                            <a:latin typeface="Cambria Math"/>
                          </a:rPr>
                        </m:ctrlPr>
                      </m:sSubPr>
                      <m:e>
                        <m:r>
                          <a:rPr lang="en-US" sz="1800" b="0" i="1">
                            <a:latin typeface="Cambria Math"/>
                          </a:rPr>
                          <m:t>𝐷</m:t>
                        </m:r>
                      </m:e>
                      <m:sub>
                        <m:r>
                          <a:rPr lang="en-US" sz="1800" b="0" i="1">
                            <a:latin typeface="Cambria Math"/>
                          </a:rPr>
                          <m:t>𝑖</m:t>
                        </m:r>
                      </m:sub>
                    </m:sSub>
                    <m:r>
                      <a:rPr lang="en-US" sz="1800" b="0" i="1">
                        <a:latin typeface="Cambria Math"/>
                      </a:rPr>
                      <m:t>=</m:t>
                    </m:r>
                    <m:f>
                      <m:fPr>
                        <m:ctrlPr>
                          <a:rPr lang="en-US" sz="1800" b="0" i="1">
                            <a:latin typeface="Cambria Math"/>
                          </a:rPr>
                        </m:ctrlPr>
                      </m:fPr>
                      <m:num>
                        <m:sSup>
                          <m:sSupPr>
                            <m:ctrlPr>
                              <a:rPr lang="en-US" sz="1800" b="0" i="1">
                                <a:latin typeface="Cambria Math"/>
                              </a:rPr>
                            </m:ctrlPr>
                          </m:sSupPr>
                          <m:e>
                            <m:sSub>
                              <m:sSubPr>
                                <m:ctrlPr>
                                  <a:rPr lang="en-US" sz="1800" i="1">
                                    <a:latin typeface="Cambria Math"/>
                                  </a:rPr>
                                </m:ctrlPr>
                              </m:sSubPr>
                              <m:e>
                                <m:r>
                                  <a:rPr lang="en-US" sz="1800" i="1">
                                    <a:latin typeface="Cambria Math"/>
                                  </a:rPr>
                                  <m:t>𝑖𝑠𝑟</m:t>
                                </m:r>
                              </m:e>
                              <m:sub>
                                <m:r>
                                  <a:rPr lang="en-US" sz="1800" i="1">
                                    <a:latin typeface="Cambria Math"/>
                                  </a:rPr>
                                  <m:t>𝑖</m:t>
                                </m:r>
                              </m:sub>
                            </m:sSub>
                          </m:e>
                          <m:sup>
                            <m:r>
                              <a:rPr lang="en-US" sz="1800" b="0" i="1">
                                <a:latin typeface="Cambria Math"/>
                              </a:rPr>
                              <m:t>2</m:t>
                            </m:r>
                          </m:sup>
                        </m:sSup>
                      </m:num>
                      <m:den>
                        <m:r>
                          <a:rPr lang="en-US" sz="1800" b="0" i="1">
                            <a:latin typeface="Cambria Math"/>
                          </a:rPr>
                          <m:t>𝑝</m:t>
                        </m:r>
                      </m:den>
                    </m:f>
                    <m:f>
                      <m:fPr>
                        <m:ctrlPr>
                          <a:rPr lang="en-US" sz="1800" b="0" i="1">
                            <a:latin typeface="Cambria Math"/>
                          </a:rPr>
                        </m:ctrlPr>
                      </m:fPr>
                      <m:num>
                        <m:sSub>
                          <m:sSubPr>
                            <m:ctrlPr>
                              <a:rPr lang="en-US" sz="1800" b="0" i="1">
                                <a:latin typeface="Cambria Math"/>
                              </a:rPr>
                            </m:ctrlPr>
                          </m:sSubPr>
                          <m:e>
                            <m:r>
                              <a:rPr lang="en-US" sz="1800" b="0" i="1">
                                <a:latin typeface="Cambria Math"/>
                              </a:rPr>
                              <m:t>h</m:t>
                            </m:r>
                          </m:e>
                          <m:sub>
                            <m:r>
                              <a:rPr lang="en-US" sz="1800" b="0" i="1">
                                <a:latin typeface="Cambria Math"/>
                              </a:rPr>
                              <m:t>𝑖𝑖</m:t>
                            </m:r>
                          </m:sub>
                        </m:sSub>
                      </m:num>
                      <m:den>
                        <m:d>
                          <m:dPr>
                            <m:ctrlPr>
                              <a:rPr lang="en-US" sz="1800" b="0" i="1">
                                <a:latin typeface="Cambria Math"/>
                              </a:rPr>
                            </m:ctrlPr>
                          </m:dPr>
                          <m:e>
                            <m:r>
                              <a:rPr lang="en-US" sz="1800" b="0" i="1">
                                <a:latin typeface="Cambria Math"/>
                              </a:rPr>
                              <m:t>1−</m:t>
                            </m:r>
                            <m:sSub>
                              <m:sSubPr>
                                <m:ctrlPr>
                                  <a:rPr lang="en-US" sz="1800" i="1">
                                    <a:latin typeface="Cambria Math"/>
                                  </a:rPr>
                                </m:ctrlPr>
                              </m:sSubPr>
                              <m:e>
                                <m:r>
                                  <a:rPr lang="en-US" sz="1800" i="1">
                                    <a:latin typeface="Cambria Math"/>
                                  </a:rPr>
                                  <m:t>h</m:t>
                                </m:r>
                              </m:e>
                              <m:sub>
                                <m:r>
                                  <a:rPr lang="en-US" sz="1800" i="1">
                                    <a:latin typeface="Cambria Math"/>
                                  </a:rPr>
                                  <m:t>𝑖𝑖</m:t>
                                </m:r>
                              </m:sub>
                            </m:sSub>
                          </m:e>
                        </m:d>
                      </m:den>
                    </m:f>
                  </m:oMath>
                </m:oMathPara>
              </a14:m>
              <a:endParaRPr lang="en-US" sz="1800"/>
            </a:p>
          </xdr:txBody>
        </xdr:sp>
      </mc:Choice>
      <mc:Fallback xmlns="">
        <xdr:sp macro="" textlink="">
          <xdr:nvSpPr>
            <xdr:cNvPr id="6" name="TextBox 10"/>
            <xdr:cNvSpPr txBox="1"/>
          </xdr:nvSpPr>
          <xdr:spPr>
            <a:xfrm>
              <a:off x="523875" y="9220200"/>
              <a:ext cx="5221224" cy="71057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rPr>
                <a:t>𝐷_𝑖=〖〖</a:t>
              </a:r>
              <a:r>
                <a:rPr lang="en-US" sz="1800" i="0">
                  <a:latin typeface="Cambria Math"/>
                </a:rPr>
                <a:t>𝑖𝑠𝑟〗_𝑖</a:t>
              </a:r>
              <a:r>
                <a:rPr lang="en-US" sz="1800" b="0" i="0">
                  <a:latin typeface="Cambria Math"/>
                </a:rPr>
                <a:t>〗^2/𝑝  ℎ_𝑖𝑖/((1−</a:t>
              </a:r>
              <a:r>
                <a:rPr lang="en-US" sz="1800" i="0">
                  <a:latin typeface="Cambria Math"/>
                </a:rPr>
                <a:t>ℎ_𝑖𝑖 ) </a:t>
              </a:r>
              <a:r>
                <a:rPr lang="en-US" sz="1800" b="0" i="0">
                  <a:latin typeface="Cambria Math"/>
                </a:rPr>
                <a:t>)</a:t>
              </a:r>
              <a:endParaRPr lang="en-US" sz="1800"/>
            </a:p>
          </xdr:txBody>
        </xdr:sp>
      </mc:Fallback>
    </mc:AlternateContent>
    <xdr:clientData/>
  </xdr:twoCellAnchor>
  <xdr:twoCellAnchor>
    <xdr:from>
      <xdr:col>1</xdr:col>
      <xdr:colOff>386525</xdr:colOff>
      <xdr:row>31</xdr:row>
      <xdr:rowOff>133350</xdr:rowOff>
    </xdr:from>
    <xdr:to>
      <xdr:col>7</xdr:col>
      <xdr:colOff>319850</xdr:colOff>
      <xdr:row>35</xdr:row>
      <xdr:rowOff>65514</xdr:rowOff>
    </xdr:to>
    <mc:AlternateContent xmlns:mc="http://schemas.openxmlformats.org/markup-compatibility/2006" xmlns:a14="http://schemas.microsoft.com/office/drawing/2010/main">
      <mc:Choice Requires="a14">
        <xdr:sp macro="" textlink="">
          <xdr:nvSpPr>
            <xdr:cNvPr id="7" name="TextBox 5"/>
            <xdr:cNvSpPr txBox="1"/>
          </xdr:nvSpPr>
          <xdr:spPr>
            <a:xfrm>
              <a:off x="1081850" y="6057900"/>
              <a:ext cx="4105275" cy="694164"/>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14:m>
                <m:oMathPara xmlns:m="http://schemas.openxmlformats.org/officeDocument/2006/math">
                  <m:oMathParaPr>
                    <m:jc m:val="centerGroup"/>
                  </m:oMathParaPr>
                  <m:oMath xmlns:m="http://schemas.openxmlformats.org/officeDocument/2006/math">
                    <m:sSub>
                      <m:sSubPr>
                        <m:ctrlPr>
                          <a:rPr lang="en-US" sz="1600" i="1">
                            <a:latin typeface="Cambria Math"/>
                          </a:rPr>
                        </m:ctrlPr>
                      </m:sSubPr>
                      <m:e>
                        <m:r>
                          <a:rPr lang="en-US" sz="1600" b="0" i="1">
                            <a:latin typeface="Cambria Math"/>
                          </a:rPr>
                          <m:t>h</m:t>
                        </m:r>
                      </m:e>
                      <m:sub>
                        <m:r>
                          <a:rPr lang="en-US" sz="1600" b="0" i="1">
                            <a:latin typeface="Cambria Math"/>
                          </a:rPr>
                          <m:t>𝑖𝑖</m:t>
                        </m:r>
                      </m:sub>
                    </m:sSub>
                    <m:r>
                      <a:rPr lang="en-US" sz="1600" b="0" i="1">
                        <a:latin typeface="Cambria Math"/>
                      </a:rPr>
                      <m:t>=</m:t>
                    </m:r>
                    <m:f>
                      <m:fPr>
                        <m:ctrlPr>
                          <a:rPr lang="en-US" sz="1600" b="0" i="1">
                            <a:latin typeface="Cambria Math"/>
                          </a:rPr>
                        </m:ctrlPr>
                      </m:fPr>
                      <m:num>
                        <m:r>
                          <a:rPr lang="en-US" sz="1600" b="0" i="1">
                            <a:latin typeface="Cambria Math"/>
                          </a:rPr>
                          <m:t>1</m:t>
                        </m:r>
                      </m:num>
                      <m:den>
                        <m:r>
                          <a:rPr lang="en-US" sz="1600" b="0" i="1">
                            <a:latin typeface="Cambria Math"/>
                          </a:rPr>
                          <m:t>𝑛</m:t>
                        </m:r>
                      </m:den>
                    </m:f>
                    <m:r>
                      <a:rPr lang="en-US" sz="1600" b="0" i="1">
                        <a:latin typeface="Cambria Math"/>
                      </a:rPr>
                      <m:t>+</m:t>
                    </m:r>
                    <m:f>
                      <m:fPr>
                        <m:ctrlPr>
                          <a:rPr lang="en-US" sz="1600" b="0" i="1">
                            <a:latin typeface="Cambria Math"/>
                          </a:rPr>
                        </m:ctrlPr>
                      </m:fPr>
                      <m:num>
                        <m:r>
                          <a:rPr lang="en-US" sz="1600" b="0" i="1">
                            <a:latin typeface="Cambria Math"/>
                          </a:rPr>
                          <m:t>1</m:t>
                        </m:r>
                      </m:num>
                      <m:den>
                        <m:r>
                          <a:rPr lang="en-US" sz="1600" b="0" i="1">
                            <a:latin typeface="Cambria Math"/>
                          </a:rPr>
                          <m:t>𝑛</m:t>
                        </m:r>
                        <m:r>
                          <a:rPr lang="en-US" sz="1600" b="0" i="1">
                            <a:latin typeface="Cambria Math"/>
                          </a:rPr>
                          <m:t>−1</m:t>
                        </m:r>
                      </m:den>
                    </m:f>
                    <m:sSup>
                      <m:sSupPr>
                        <m:ctrlPr>
                          <a:rPr lang="en-US" sz="1600" b="0" i="1">
                            <a:latin typeface="Cambria Math"/>
                          </a:rPr>
                        </m:ctrlPr>
                      </m:sSupPr>
                      <m:e>
                        <m:d>
                          <m:dPr>
                            <m:ctrlPr>
                              <a:rPr lang="en-US" sz="1600" i="1">
                                <a:latin typeface="Cambria Math"/>
                              </a:rPr>
                            </m:ctrlPr>
                          </m:dPr>
                          <m:e>
                            <m:f>
                              <m:fPr>
                                <m:ctrlPr>
                                  <a:rPr lang="en-US" sz="1600" i="1">
                                    <a:latin typeface="Cambria Math"/>
                                  </a:rPr>
                                </m:ctrlPr>
                              </m:fPr>
                              <m:num>
                                <m:sSub>
                                  <m:sSubPr>
                                    <m:ctrlPr>
                                      <a:rPr lang="en-US" sz="1600" i="1">
                                        <a:latin typeface="Cambria Math"/>
                                      </a:rPr>
                                    </m:ctrlPr>
                                  </m:sSubPr>
                                  <m:e>
                                    <m:r>
                                      <a:rPr lang="en-US" sz="1600" i="1">
                                        <a:latin typeface="Cambria Math"/>
                                      </a:rPr>
                                      <m:t>𝑥</m:t>
                                    </m:r>
                                  </m:e>
                                  <m:sub>
                                    <m:r>
                                      <a:rPr lang="en-US" sz="1600" i="1">
                                        <a:latin typeface="Cambria Math"/>
                                      </a:rPr>
                                      <m:t>𝑖</m:t>
                                    </m:r>
                                  </m:sub>
                                </m:sSub>
                                <m:r>
                                  <a:rPr lang="en-US" sz="1600" i="1">
                                    <a:latin typeface="Cambria Math"/>
                                  </a:rPr>
                                  <m:t>−</m:t>
                                </m:r>
                                <m:acc>
                                  <m:accPr>
                                    <m:chr m:val="̅"/>
                                    <m:ctrlPr>
                                      <a:rPr lang="en-US" sz="1600" i="1">
                                        <a:latin typeface="Cambria Math"/>
                                      </a:rPr>
                                    </m:ctrlPr>
                                  </m:accPr>
                                  <m:e>
                                    <m:r>
                                      <a:rPr lang="en-US" sz="1600" i="1">
                                        <a:latin typeface="Cambria Math"/>
                                      </a:rPr>
                                      <m:t>𝑥</m:t>
                                    </m:r>
                                  </m:e>
                                </m:acc>
                              </m:num>
                              <m:den>
                                <m:sSub>
                                  <m:sSubPr>
                                    <m:ctrlPr>
                                      <a:rPr lang="en-US" sz="1600" i="1">
                                        <a:latin typeface="Cambria Math"/>
                                      </a:rPr>
                                    </m:ctrlPr>
                                  </m:sSubPr>
                                  <m:e>
                                    <m:r>
                                      <a:rPr lang="en-US" sz="1600" i="1">
                                        <a:latin typeface="Cambria Math"/>
                                      </a:rPr>
                                      <m:t>𝑠</m:t>
                                    </m:r>
                                  </m:e>
                                  <m:sub>
                                    <m:r>
                                      <a:rPr lang="en-US" sz="1600" i="1">
                                        <a:latin typeface="Cambria Math"/>
                                      </a:rPr>
                                      <m:t>𝑥</m:t>
                                    </m:r>
                                  </m:sub>
                                </m:sSub>
                              </m:den>
                            </m:f>
                          </m:e>
                        </m:d>
                      </m:e>
                      <m:sup>
                        <m:r>
                          <a:rPr lang="en-US" sz="1600" b="0" i="1">
                            <a:latin typeface="Cambria Math"/>
                          </a:rPr>
                          <m:t>2</m:t>
                        </m:r>
                      </m:sup>
                    </m:sSup>
                  </m:oMath>
                </m:oMathPara>
              </a14:m>
              <a:endParaRPr lang="en-US" sz="1600"/>
            </a:p>
          </xdr:txBody>
        </xdr:sp>
      </mc:Choice>
      <mc:Fallback xmlns="">
        <xdr:sp macro="" textlink="">
          <xdr:nvSpPr>
            <xdr:cNvPr id="7" name="TextBox 5"/>
            <xdr:cNvSpPr txBox="1"/>
          </xdr:nvSpPr>
          <xdr:spPr>
            <a:xfrm>
              <a:off x="1081850" y="6057900"/>
              <a:ext cx="4105275" cy="694164"/>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r>
                <a:rPr lang="en-US" sz="1600" b="0" i="0">
                  <a:latin typeface="Cambria Math"/>
                </a:rPr>
                <a:t>ℎ_𝑖𝑖=1/𝑛+1/(𝑛−1) </a:t>
              </a:r>
              <a:r>
                <a:rPr lang="en-US" sz="1600" i="0">
                  <a:latin typeface="Cambria Math"/>
                </a:rPr>
                <a:t>((𝑥_𝑖−𝑥 ̅)/𝑠_𝑥 )</a:t>
              </a:r>
              <a:r>
                <a:rPr lang="en-US" sz="1600" b="0" i="0">
                  <a:latin typeface="Cambria Math"/>
                </a:rPr>
                <a:t>^2</a:t>
              </a:r>
              <a:endParaRPr lang="en-US" sz="1600"/>
            </a:p>
          </xdr:txBody>
        </xdr:sp>
      </mc:Fallback>
    </mc:AlternateContent>
    <xdr:clientData/>
  </xdr:twoCellAnchor>
  <xdr:twoCellAnchor>
    <xdr:from>
      <xdr:col>9</xdr:col>
      <xdr:colOff>381000</xdr:colOff>
      <xdr:row>35</xdr:row>
      <xdr:rowOff>95250</xdr:rowOff>
    </xdr:from>
    <xdr:to>
      <xdr:col>16</xdr:col>
      <xdr:colOff>600075</xdr:colOff>
      <xdr:row>52</xdr:row>
      <xdr:rowOff>57150</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9</xdr:col>
      <xdr:colOff>285750</xdr:colOff>
      <xdr:row>0</xdr:row>
      <xdr:rowOff>161925</xdr:rowOff>
    </xdr:from>
    <xdr:to>
      <xdr:col>16</xdr:col>
      <xdr:colOff>590550</xdr:colOff>
      <xdr:row>17</xdr:row>
      <xdr:rowOff>28575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295274</xdr:colOff>
      <xdr:row>18</xdr:row>
      <xdr:rowOff>76200</xdr:rowOff>
    </xdr:from>
    <xdr:to>
      <xdr:col>16</xdr:col>
      <xdr:colOff>600074</xdr:colOff>
      <xdr:row>35</xdr:row>
      <xdr:rowOff>38100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81916</xdr:colOff>
      <xdr:row>31</xdr:row>
      <xdr:rowOff>152400</xdr:rowOff>
    </xdr:from>
    <xdr:to>
      <xdr:col>8</xdr:col>
      <xdr:colOff>167259</xdr:colOff>
      <xdr:row>35</xdr:row>
      <xdr:rowOff>73407</xdr:rowOff>
    </xdr:to>
    <mc:AlternateContent xmlns:mc="http://schemas.openxmlformats.org/markup-compatibility/2006" xmlns:a14="http://schemas.microsoft.com/office/drawing/2010/main">
      <mc:Choice Requires="a14">
        <xdr:sp macro="" textlink="">
          <xdr:nvSpPr>
            <xdr:cNvPr id="4" name="TextBox 5"/>
            <xdr:cNvSpPr txBox="1"/>
          </xdr:nvSpPr>
          <xdr:spPr>
            <a:xfrm>
              <a:off x="777241" y="6076950"/>
              <a:ext cx="4952618" cy="683007"/>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b="0" i="1">
                            <a:latin typeface="Cambria Math"/>
                          </a:rPr>
                        </m:ctrlPr>
                      </m:sSubPr>
                      <m:e>
                        <m:r>
                          <a:rPr lang="en-US" sz="1800" b="0" i="1">
                            <a:latin typeface="Cambria Math"/>
                          </a:rPr>
                          <m:t>𝑖𝑠𝑟</m:t>
                        </m:r>
                      </m:e>
                      <m:sub>
                        <m:r>
                          <a:rPr lang="en-US" sz="1800" b="0" i="1">
                            <a:latin typeface="Cambria Math"/>
                          </a:rPr>
                          <m:t>𝑖</m:t>
                        </m:r>
                      </m:sub>
                    </m:sSub>
                    <m:r>
                      <a:rPr lang="en-US" sz="1800" b="0" i="1">
                        <a:latin typeface="Cambria Math"/>
                      </a:rPr>
                      <m:t>=</m:t>
                    </m:r>
                    <m:f>
                      <m:fPr>
                        <m:ctrlPr>
                          <a:rPr lang="en-US" sz="1800" b="0" i="1">
                            <a:latin typeface="Cambria Math"/>
                          </a:rPr>
                        </m:ctrlPr>
                      </m:fPr>
                      <m:num>
                        <m:sSub>
                          <m:sSubPr>
                            <m:ctrlPr>
                              <a:rPr lang="en-US" sz="1800" i="1">
                                <a:latin typeface="Cambria Math"/>
                              </a:rPr>
                            </m:ctrlPr>
                          </m:sSubPr>
                          <m:e>
                            <m:r>
                              <a:rPr lang="en-US" sz="1800" i="1">
                                <a:latin typeface="Cambria Math"/>
                                <a:ea typeface="Cambria Math"/>
                              </a:rPr>
                              <m:t>𝜀</m:t>
                            </m:r>
                          </m:e>
                          <m:sub>
                            <m:r>
                              <a:rPr lang="en-US" sz="1800" i="1">
                                <a:latin typeface="Cambria Math"/>
                              </a:rPr>
                              <m:t>𝑖</m:t>
                            </m:r>
                          </m:sub>
                        </m:sSub>
                      </m:num>
                      <m:den>
                        <m:r>
                          <a:rPr lang="en-US" sz="1800" b="0" i="1">
                            <a:latin typeface="Cambria Math"/>
                          </a:rPr>
                          <m:t>𝑆𝐸</m:t>
                        </m:r>
                        <m:r>
                          <a:rPr lang="en-US" sz="1800" b="0" i="1">
                            <a:latin typeface="Cambria Math"/>
                          </a:rPr>
                          <m:t>(</m:t>
                        </m:r>
                        <m:sSub>
                          <m:sSubPr>
                            <m:ctrlPr>
                              <a:rPr lang="en-US" sz="1800" i="1">
                                <a:latin typeface="Cambria Math"/>
                              </a:rPr>
                            </m:ctrlPr>
                          </m:sSubPr>
                          <m:e>
                            <m:r>
                              <a:rPr lang="en-US" sz="1800" i="1">
                                <a:latin typeface="Cambria Math"/>
                                <a:ea typeface="Cambria Math"/>
                              </a:rPr>
                              <m:t>𝜀</m:t>
                            </m:r>
                          </m:e>
                          <m:sub>
                            <m:r>
                              <a:rPr lang="en-US" sz="1800" i="1">
                                <a:latin typeface="Cambria Math"/>
                              </a:rPr>
                              <m:t>𝑖</m:t>
                            </m:r>
                          </m:sub>
                        </m:sSub>
                        <m:r>
                          <a:rPr lang="en-US" sz="1800" b="0" i="1">
                            <a:latin typeface="Cambria Math"/>
                          </a:rPr>
                          <m:t>)</m:t>
                        </m:r>
                      </m:den>
                    </m:f>
                    <m:r>
                      <a:rPr lang="en-US" sz="1800" b="0" i="1">
                        <a:latin typeface="Cambria Math"/>
                      </a:rPr>
                      <m:t>=</m:t>
                    </m:r>
                    <m:f>
                      <m:fPr>
                        <m:ctrlPr>
                          <a:rPr lang="en-US" sz="1800" b="0" i="1">
                            <a:latin typeface="Cambria Math"/>
                          </a:rPr>
                        </m:ctrlPr>
                      </m:fPr>
                      <m:num>
                        <m:sSub>
                          <m:sSubPr>
                            <m:ctrlPr>
                              <a:rPr lang="en-US" sz="1800" b="0" i="1">
                                <a:latin typeface="Cambria Math"/>
                              </a:rPr>
                            </m:ctrlPr>
                          </m:sSubPr>
                          <m:e>
                            <m:r>
                              <a:rPr lang="en-US" sz="1800" b="0" i="1">
                                <a:latin typeface="Cambria Math"/>
                                <a:ea typeface="Cambria Math"/>
                              </a:rPr>
                              <m:t>𝜀</m:t>
                            </m:r>
                          </m:e>
                          <m:sub>
                            <m:r>
                              <a:rPr lang="en-US" sz="1800" b="0" i="1">
                                <a:latin typeface="Cambria Math"/>
                              </a:rPr>
                              <m:t>𝑖</m:t>
                            </m:r>
                          </m:sub>
                        </m:sSub>
                      </m:num>
                      <m:den>
                        <m:sSub>
                          <m:sSubPr>
                            <m:ctrlPr>
                              <a:rPr lang="en-US" sz="1800" b="0" i="1">
                                <a:latin typeface="Cambria Math"/>
                              </a:rPr>
                            </m:ctrlPr>
                          </m:sSubPr>
                          <m:e>
                            <m:r>
                              <a:rPr lang="en-US" sz="1800" b="0" i="1">
                                <a:latin typeface="Cambria Math"/>
                              </a:rPr>
                              <m:t>𝑠</m:t>
                            </m:r>
                          </m:e>
                          <m:sub>
                            <m:r>
                              <a:rPr lang="en-US" sz="1800" b="0" i="1">
                                <a:latin typeface="Cambria Math"/>
                                <a:ea typeface="Cambria Math"/>
                              </a:rPr>
                              <m:t>𝜀</m:t>
                            </m:r>
                          </m:sub>
                        </m:sSub>
                        <m:rad>
                          <m:radPr>
                            <m:degHide m:val="on"/>
                            <m:ctrlPr>
                              <a:rPr lang="en-US" sz="1800" b="0" i="1">
                                <a:latin typeface="Cambria Math"/>
                              </a:rPr>
                            </m:ctrlPr>
                          </m:radPr>
                          <m:deg/>
                          <m:e>
                            <m:r>
                              <a:rPr lang="en-US" sz="1800" b="0" i="1">
                                <a:latin typeface="Cambria Math"/>
                              </a:rPr>
                              <m:t>1−</m:t>
                            </m:r>
                            <m:sSub>
                              <m:sSubPr>
                                <m:ctrlPr>
                                  <a:rPr lang="en-US" sz="1800" b="0" i="1">
                                    <a:latin typeface="Cambria Math"/>
                                  </a:rPr>
                                </m:ctrlPr>
                              </m:sSubPr>
                              <m:e>
                                <m:r>
                                  <a:rPr lang="en-US" sz="1800" b="0" i="1">
                                    <a:latin typeface="Cambria Math"/>
                                  </a:rPr>
                                  <m:t>h</m:t>
                                </m:r>
                              </m:e>
                              <m:sub>
                                <m:r>
                                  <a:rPr lang="en-US" sz="1800" b="0" i="1">
                                    <a:latin typeface="Cambria Math"/>
                                  </a:rPr>
                                  <m:t>𝑖𝑖</m:t>
                                </m:r>
                              </m:sub>
                            </m:sSub>
                          </m:e>
                        </m:rad>
                      </m:den>
                    </m:f>
                  </m:oMath>
                </m:oMathPara>
              </a14:m>
              <a:endParaRPr lang="en-US" sz="1800"/>
            </a:p>
          </xdr:txBody>
        </xdr:sp>
      </mc:Choice>
      <mc:Fallback xmlns="">
        <xdr:sp macro="" textlink="">
          <xdr:nvSpPr>
            <xdr:cNvPr id="4" name="TextBox 5"/>
            <xdr:cNvSpPr txBox="1"/>
          </xdr:nvSpPr>
          <xdr:spPr>
            <a:xfrm>
              <a:off x="777241" y="6076950"/>
              <a:ext cx="4952618" cy="683007"/>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rPr>
                <a:t>〖𝑖𝑠𝑟〗_𝑖=</a:t>
              </a:r>
              <a:r>
                <a:rPr lang="en-US" sz="1800" i="0">
                  <a:latin typeface="Cambria Math"/>
                  <a:ea typeface="Cambria Math"/>
                </a:rPr>
                <a:t>𝜀_</a:t>
              </a:r>
              <a:r>
                <a:rPr lang="en-US" sz="1800" i="0">
                  <a:latin typeface="Cambria Math"/>
                </a:rPr>
                <a:t>𝑖</a:t>
              </a:r>
              <a:r>
                <a:rPr lang="en-US" sz="1800" b="0" i="0">
                  <a:latin typeface="Cambria Math"/>
                </a:rPr>
                <a:t>/(𝑆𝐸(</a:t>
              </a:r>
              <a:r>
                <a:rPr lang="en-US" sz="1800" i="0">
                  <a:latin typeface="Cambria Math"/>
                  <a:ea typeface="Cambria Math"/>
                </a:rPr>
                <a:t>𝜀_</a:t>
              </a:r>
              <a:r>
                <a:rPr lang="en-US" sz="1800" i="0">
                  <a:latin typeface="Cambria Math"/>
                </a:rPr>
                <a:t>𝑖</a:t>
              </a:r>
              <a:r>
                <a:rPr lang="en-US" sz="1800" b="0" i="0">
                  <a:latin typeface="Cambria Math"/>
                </a:rPr>
                <a:t>))=</a:t>
              </a:r>
              <a:r>
                <a:rPr lang="en-US" sz="1800" b="0" i="0">
                  <a:latin typeface="Cambria Math"/>
                  <a:ea typeface="Cambria Math"/>
                </a:rPr>
                <a:t>𝜀_</a:t>
              </a:r>
              <a:r>
                <a:rPr lang="en-US" sz="1800" b="0" i="0">
                  <a:latin typeface="Cambria Math"/>
                </a:rPr>
                <a:t>𝑖/(𝑠_</a:t>
              </a:r>
              <a:r>
                <a:rPr lang="en-US" sz="1800" b="0" i="0">
                  <a:latin typeface="Cambria Math"/>
                  <a:ea typeface="Cambria Math"/>
                </a:rPr>
                <a:t>𝜀 √(</a:t>
              </a:r>
              <a:r>
                <a:rPr lang="en-US" sz="1800" b="0" i="0">
                  <a:latin typeface="Cambria Math"/>
                </a:rPr>
                <a:t>1−ℎ_𝑖𝑖 ))</a:t>
              </a:r>
              <a:endParaRPr lang="en-US" sz="1800"/>
            </a:p>
          </xdr:txBody>
        </xdr:sp>
      </mc:Fallback>
    </mc:AlternateContent>
    <xdr:clientData/>
  </xdr:twoCellAnchor>
  <xdr:twoCellAnchor>
    <xdr:from>
      <xdr:col>0</xdr:col>
      <xdr:colOff>685800</xdr:colOff>
      <xdr:row>37</xdr:row>
      <xdr:rowOff>9525</xdr:rowOff>
    </xdr:from>
    <xdr:to>
      <xdr:col>8</xdr:col>
      <xdr:colOff>258699</xdr:colOff>
      <xdr:row>41</xdr:row>
      <xdr:rowOff>158224</xdr:rowOff>
    </xdr:to>
    <mc:AlternateContent xmlns:mc="http://schemas.openxmlformats.org/markup-compatibility/2006" xmlns:a14="http://schemas.microsoft.com/office/drawing/2010/main">
      <mc:Choice Requires="a14">
        <xdr:sp macro="" textlink="">
          <xdr:nvSpPr>
            <xdr:cNvPr id="5" name="TextBox 4"/>
            <xdr:cNvSpPr txBox="1"/>
          </xdr:nvSpPr>
          <xdr:spPr>
            <a:xfrm>
              <a:off x="685800" y="7077075"/>
              <a:ext cx="5135499" cy="91069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b="0" i="1">
                            <a:latin typeface="Cambria Math"/>
                          </a:rPr>
                        </m:ctrlPr>
                      </m:sSubPr>
                      <m:e>
                        <m:r>
                          <a:rPr lang="en-US" sz="1800" b="0" i="1">
                            <a:latin typeface="Cambria Math"/>
                          </a:rPr>
                          <m:t>𝑒𝑠𝑟</m:t>
                        </m:r>
                      </m:e>
                      <m:sub>
                        <m:r>
                          <a:rPr lang="en-US" sz="1800" b="0" i="1">
                            <a:latin typeface="Cambria Math"/>
                          </a:rPr>
                          <m:t>𝑖</m:t>
                        </m:r>
                      </m:sub>
                    </m:sSub>
                    <m:r>
                      <a:rPr lang="en-US" sz="1800" b="0" i="1">
                        <a:latin typeface="Cambria Math"/>
                      </a:rPr>
                      <m:t>=</m:t>
                    </m:r>
                    <m:sSub>
                      <m:sSubPr>
                        <m:ctrlPr>
                          <a:rPr lang="en-US" sz="1800" i="1">
                            <a:latin typeface="Cambria Math"/>
                          </a:rPr>
                        </m:ctrlPr>
                      </m:sSubPr>
                      <m:e>
                        <m:r>
                          <a:rPr lang="en-US" sz="1800" i="1">
                            <a:latin typeface="Cambria Math"/>
                          </a:rPr>
                          <m:t>𝑖𝑠𝑟</m:t>
                        </m:r>
                      </m:e>
                      <m:sub>
                        <m:r>
                          <a:rPr lang="en-US" sz="1800" i="1">
                            <a:latin typeface="Cambria Math"/>
                          </a:rPr>
                          <m:t>𝑖</m:t>
                        </m:r>
                      </m:sub>
                    </m:sSub>
                    <m:rad>
                      <m:radPr>
                        <m:degHide m:val="on"/>
                        <m:ctrlPr>
                          <a:rPr lang="en-US" sz="1800" i="1">
                            <a:latin typeface="Cambria Math"/>
                          </a:rPr>
                        </m:ctrlPr>
                      </m:radPr>
                      <m:deg/>
                      <m:e>
                        <m:f>
                          <m:fPr>
                            <m:ctrlPr>
                              <a:rPr lang="en-US" sz="1800" i="1">
                                <a:latin typeface="Cambria Math"/>
                              </a:rPr>
                            </m:ctrlPr>
                          </m:fPr>
                          <m:num>
                            <m:r>
                              <a:rPr lang="en-US" sz="1800" b="0" i="1">
                                <a:latin typeface="Cambria Math"/>
                              </a:rPr>
                              <m:t>𝑛</m:t>
                            </m:r>
                            <m:r>
                              <a:rPr lang="en-US" sz="1800" b="0" i="1">
                                <a:latin typeface="Cambria Math"/>
                              </a:rPr>
                              <m:t>−</m:t>
                            </m:r>
                            <m:r>
                              <a:rPr lang="en-US" sz="1800" b="0" i="1">
                                <a:latin typeface="Cambria Math"/>
                              </a:rPr>
                              <m:t>𝑝</m:t>
                            </m:r>
                            <m:r>
                              <a:rPr lang="en-US" sz="1800" b="0" i="1">
                                <a:latin typeface="Cambria Math"/>
                              </a:rPr>
                              <m:t>−1</m:t>
                            </m:r>
                          </m:num>
                          <m:den>
                            <m:r>
                              <a:rPr lang="en-US" sz="1800" b="0" i="1">
                                <a:latin typeface="Cambria Math"/>
                              </a:rPr>
                              <m:t>𝑛</m:t>
                            </m:r>
                            <m:r>
                              <a:rPr lang="en-US" sz="1800" b="0" i="1">
                                <a:latin typeface="Cambria Math"/>
                              </a:rPr>
                              <m:t>−</m:t>
                            </m:r>
                            <m:r>
                              <a:rPr lang="en-US" sz="1800" b="0" i="1">
                                <a:latin typeface="Cambria Math"/>
                              </a:rPr>
                              <m:t>𝑝</m:t>
                            </m:r>
                            <m:r>
                              <a:rPr lang="en-US" sz="1800" b="0" i="1">
                                <a:latin typeface="Cambria Math"/>
                              </a:rPr>
                              <m:t>−</m:t>
                            </m:r>
                            <m:sSubSup>
                              <m:sSubSupPr>
                                <m:ctrlPr>
                                  <a:rPr lang="en-US" sz="1800" b="0" i="1">
                                    <a:latin typeface="Cambria Math"/>
                                  </a:rPr>
                                </m:ctrlPr>
                              </m:sSubSupPr>
                              <m:e>
                                <m:r>
                                  <a:rPr lang="en-US" sz="1800" b="0" i="1">
                                    <a:latin typeface="Cambria Math"/>
                                  </a:rPr>
                                  <m:t>𝑖𝑠𝑟</m:t>
                                </m:r>
                              </m:e>
                              <m:sub>
                                <m:r>
                                  <a:rPr lang="en-US" sz="1800" b="0" i="1">
                                    <a:latin typeface="Cambria Math"/>
                                  </a:rPr>
                                  <m:t>𝑖</m:t>
                                </m:r>
                              </m:sub>
                              <m:sup>
                                <m:r>
                                  <a:rPr lang="en-US" sz="1800" b="0" i="1">
                                    <a:latin typeface="Cambria Math"/>
                                  </a:rPr>
                                  <m:t>2</m:t>
                                </m:r>
                              </m:sup>
                            </m:sSubSup>
                          </m:den>
                        </m:f>
                      </m:e>
                    </m:rad>
                  </m:oMath>
                </m:oMathPara>
              </a14:m>
              <a:endParaRPr lang="en-US" sz="1800"/>
            </a:p>
          </xdr:txBody>
        </xdr:sp>
      </mc:Choice>
      <mc:Fallback xmlns="">
        <xdr:sp macro="" textlink="">
          <xdr:nvSpPr>
            <xdr:cNvPr id="5" name="TextBox 4"/>
            <xdr:cNvSpPr txBox="1"/>
          </xdr:nvSpPr>
          <xdr:spPr>
            <a:xfrm>
              <a:off x="685800" y="7077075"/>
              <a:ext cx="5135499" cy="91069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rPr>
                <a:t>〖𝑒𝑠𝑟〗_𝑖=</a:t>
              </a:r>
              <a:r>
                <a:rPr lang="en-US" sz="1800" i="0">
                  <a:latin typeface="Cambria Math"/>
                </a:rPr>
                <a:t>〖𝑖𝑠𝑟〗_𝑖 √((</a:t>
              </a:r>
              <a:r>
                <a:rPr lang="en-US" sz="1800" b="0" i="0">
                  <a:latin typeface="Cambria Math"/>
                </a:rPr>
                <a:t>𝑛−𝑝−1)/(𝑛−𝑝−〖𝑖𝑠𝑟〗_𝑖^2 ))</a:t>
              </a:r>
              <a:endParaRPr lang="en-US" sz="1800"/>
            </a:p>
          </xdr:txBody>
        </xdr:sp>
      </mc:Fallback>
    </mc:AlternateContent>
    <xdr:clientData/>
  </xdr:twoCellAnchor>
  <xdr:twoCellAnchor>
    <xdr:from>
      <xdr:col>0</xdr:col>
      <xdr:colOff>685800</xdr:colOff>
      <xdr:row>43</xdr:row>
      <xdr:rowOff>57150</xdr:rowOff>
    </xdr:from>
    <xdr:to>
      <xdr:col>8</xdr:col>
      <xdr:colOff>258699</xdr:colOff>
      <xdr:row>47</xdr:row>
      <xdr:rowOff>5729</xdr:rowOff>
    </xdr:to>
    <mc:AlternateContent xmlns:mc="http://schemas.openxmlformats.org/markup-compatibility/2006" xmlns:a14="http://schemas.microsoft.com/office/drawing/2010/main">
      <mc:Choice Requires="a14">
        <xdr:sp macro="" textlink="">
          <xdr:nvSpPr>
            <xdr:cNvPr id="6" name="TextBox 10"/>
            <xdr:cNvSpPr txBox="1"/>
          </xdr:nvSpPr>
          <xdr:spPr>
            <a:xfrm>
              <a:off x="685800" y="8267700"/>
              <a:ext cx="5135499" cy="71057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
                      <m:sSubPr>
                        <m:ctrlPr>
                          <a:rPr lang="en-US" sz="1800" b="0" i="1">
                            <a:latin typeface="Cambria Math"/>
                          </a:rPr>
                        </m:ctrlPr>
                      </m:sSubPr>
                      <m:e>
                        <m:r>
                          <a:rPr lang="en-US" sz="1800" b="0" i="1">
                            <a:latin typeface="Cambria Math"/>
                          </a:rPr>
                          <m:t>𝐷</m:t>
                        </m:r>
                      </m:e>
                      <m:sub>
                        <m:r>
                          <a:rPr lang="en-US" sz="1800" b="0" i="1">
                            <a:latin typeface="Cambria Math"/>
                          </a:rPr>
                          <m:t>𝑖</m:t>
                        </m:r>
                      </m:sub>
                    </m:sSub>
                    <m:r>
                      <a:rPr lang="en-US" sz="1800" b="0" i="1">
                        <a:latin typeface="Cambria Math"/>
                      </a:rPr>
                      <m:t>=</m:t>
                    </m:r>
                    <m:f>
                      <m:fPr>
                        <m:ctrlPr>
                          <a:rPr lang="en-US" sz="1800" b="0" i="1">
                            <a:latin typeface="Cambria Math"/>
                          </a:rPr>
                        </m:ctrlPr>
                      </m:fPr>
                      <m:num>
                        <m:sSup>
                          <m:sSupPr>
                            <m:ctrlPr>
                              <a:rPr lang="en-US" sz="1800" b="0" i="1">
                                <a:latin typeface="Cambria Math"/>
                              </a:rPr>
                            </m:ctrlPr>
                          </m:sSupPr>
                          <m:e>
                            <m:sSub>
                              <m:sSubPr>
                                <m:ctrlPr>
                                  <a:rPr lang="en-US" sz="1800" i="1">
                                    <a:latin typeface="Cambria Math"/>
                                  </a:rPr>
                                </m:ctrlPr>
                              </m:sSubPr>
                              <m:e>
                                <m:r>
                                  <a:rPr lang="en-US" sz="1800" i="1">
                                    <a:latin typeface="Cambria Math"/>
                                  </a:rPr>
                                  <m:t>𝑖𝑠𝑟</m:t>
                                </m:r>
                              </m:e>
                              <m:sub>
                                <m:r>
                                  <a:rPr lang="en-US" sz="1800" i="1">
                                    <a:latin typeface="Cambria Math"/>
                                  </a:rPr>
                                  <m:t>𝑖</m:t>
                                </m:r>
                              </m:sub>
                            </m:sSub>
                          </m:e>
                          <m:sup>
                            <m:r>
                              <a:rPr lang="en-US" sz="1800" b="0" i="1">
                                <a:latin typeface="Cambria Math"/>
                              </a:rPr>
                              <m:t>2</m:t>
                            </m:r>
                          </m:sup>
                        </m:sSup>
                      </m:num>
                      <m:den>
                        <m:r>
                          <a:rPr lang="en-US" sz="1800" b="0" i="1">
                            <a:latin typeface="Cambria Math"/>
                          </a:rPr>
                          <m:t>𝑝</m:t>
                        </m:r>
                      </m:den>
                    </m:f>
                    <m:f>
                      <m:fPr>
                        <m:ctrlPr>
                          <a:rPr lang="en-US" sz="1800" b="0" i="1">
                            <a:latin typeface="Cambria Math"/>
                          </a:rPr>
                        </m:ctrlPr>
                      </m:fPr>
                      <m:num>
                        <m:sSub>
                          <m:sSubPr>
                            <m:ctrlPr>
                              <a:rPr lang="en-US" sz="1800" b="0" i="1">
                                <a:latin typeface="Cambria Math"/>
                              </a:rPr>
                            </m:ctrlPr>
                          </m:sSubPr>
                          <m:e>
                            <m:r>
                              <a:rPr lang="en-US" sz="1800" b="0" i="1">
                                <a:latin typeface="Cambria Math"/>
                              </a:rPr>
                              <m:t>h</m:t>
                            </m:r>
                          </m:e>
                          <m:sub>
                            <m:r>
                              <a:rPr lang="en-US" sz="1800" b="0" i="1">
                                <a:latin typeface="Cambria Math"/>
                              </a:rPr>
                              <m:t>𝑖𝑖</m:t>
                            </m:r>
                          </m:sub>
                        </m:sSub>
                      </m:num>
                      <m:den>
                        <m:d>
                          <m:dPr>
                            <m:ctrlPr>
                              <a:rPr lang="en-US" sz="1800" b="0" i="1">
                                <a:latin typeface="Cambria Math"/>
                              </a:rPr>
                            </m:ctrlPr>
                          </m:dPr>
                          <m:e>
                            <m:r>
                              <a:rPr lang="en-US" sz="1800" b="0" i="1">
                                <a:latin typeface="Cambria Math"/>
                              </a:rPr>
                              <m:t>1−</m:t>
                            </m:r>
                            <m:sSub>
                              <m:sSubPr>
                                <m:ctrlPr>
                                  <a:rPr lang="en-US" sz="1800" i="1">
                                    <a:latin typeface="Cambria Math"/>
                                  </a:rPr>
                                </m:ctrlPr>
                              </m:sSubPr>
                              <m:e>
                                <m:r>
                                  <a:rPr lang="en-US" sz="1800" i="1">
                                    <a:latin typeface="Cambria Math"/>
                                  </a:rPr>
                                  <m:t>h</m:t>
                                </m:r>
                              </m:e>
                              <m:sub>
                                <m:r>
                                  <a:rPr lang="en-US" sz="1800" i="1">
                                    <a:latin typeface="Cambria Math"/>
                                  </a:rPr>
                                  <m:t>𝑖𝑖</m:t>
                                </m:r>
                              </m:sub>
                            </m:sSub>
                          </m:e>
                        </m:d>
                      </m:den>
                    </m:f>
                  </m:oMath>
                </m:oMathPara>
              </a14:m>
              <a:endParaRPr lang="en-US" sz="1800"/>
            </a:p>
          </xdr:txBody>
        </xdr:sp>
      </mc:Choice>
      <mc:Fallback xmlns="">
        <xdr:sp macro="" textlink="">
          <xdr:nvSpPr>
            <xdr:cNvPr id="6" name="TextBox 10"/>
            <xdr:cNvSpPr txBox="1"/>
          </xdr:nvSpPr>
          <xdr:spPr>
            <a:xfrm>
              <a:off x="685800" y="8267700"/>
              <a:ext cx="5135499" cy="71057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1800" b="0" i="0">
                  <a:latin typeface="Cambria Math"/>
                </a:rPr>
                <a:t>𝐷_𝑖=〖〖</a:t>
              </a:r>
              <a:r>
                <a:rPr lang="en-US" sz="1800" i="0">
                  <a:latin typeface="Cambria Math"/>
                </a:rPr>
                <a:t>𝑖𝑠𝑟〗_𝑖</a:t>
              </a:r>
              <a:r>
                <a:rPr lang="en-US" sz="1800" b="0" i="0">
                  <a:latin typeface="Cambria Math"/>
                </a:rPr>
                <a:t>〗^2/𝑝  ℎ_𝑖𝑖/((1−</a:t>
              </a:r>
              <a:r>
                <a:rPr lang="en-US" sz="1800" i="0">
                  <a:latin typeface="Cambria Math"/>
                </a:rPr>
                <a:t>ℎ_𝑖𝑖 ) </a:t>
              </a:r>
              <a:r>
                <a:rPr lang="en-US" sz="1800" b="0" i="0">
                  <a:latin typeface="Cambria Math"/>
                </a:rPr>
                <a:t>)</a:t>
              </a:r>
              <a:endParaRPr lang="en-US" sz="1800"/>
            </a:p>
          </xdr:txBody>
        </xdr:sp>
      </mc:Fallback>
    </mc:AlternateContent>
    <xdr:clientData/>
  </xdr:twoCellAnchor>
  <xdr:twoCellAnchor>
    <xdr:from>
      <xdr:col>1</xdr:col>
      <xdr:colOff>548450</xdr:colOff>
      <xdr:row>26</xdr:row>
      <xdr:rowOff>114300</xdr:rowOff>
    </xdr:from>
    <xdr:to>
      <xdr:col>7</xdr:col>
      <xdr:colOff>481775</xdr:colOff>
      <xdr:row>30</xdr:row>
      <xdr:rowOff>46464</xdr:rowOff>
    </xdr:to>
    <mc:AlternateContent xmlns:mc="http://schemas.openxmlformats.org/markup-compatibility/2006" xmlns:a14="http://schemas.microsoft.com/office/drawing/2010/main">
      <mc:Choice Requires="a14">
        <xdr:sp macro="" textlink="">
          <xdr:nvSpPr>
            <xdr:cNvPr id="7" name="TextBox 5"/>
            <xdr:cNvSpPr txBox="1"/>
          </xdr:nvSpPr>
          <xdr:spPr>
            <a:xfrm>
              <a:off x="1243775" y="5086350"/>
              <a:ext cx="4105275" cy="694164"/>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14:m>
                <m:oMathPara xmlns:m="http://schemas.openxmlformats.org/officeDocument/2006/math">
                  <m:oMathParaPr>
                    <m:jc m:val="centerGroup"/>
                  </m:oMathParaPr>
                  <m:oMath xmlns:m="http://schemas.openxmlformats.org/officeDocument/2006/math">
                    <m:sSub>
                      <m:sSubPr>
                        <m:ctrlPr>
                          <a:rPr lang="en-US" sz="1600" i="1">
                            <a:latin typeface="Cambria Math"/>
                          </a:rPr>
                        </m:ctrlPr>
                      </m:sSubPr>
                      <m:e>
                        <m:r>
                          <a:rPr lang="en-US" sz="1600" b="0" i="1">
                            <a:latin typeface="Cambria Math"/>
                          </a:rPr>
                          <m:t>h</m:t>
                        </m:r>
                      </m:e>
                      <m:sub>
                        <m:r>
                          <a:rPr lang="en-US" sz="1600" b="0" i="1">
                            <a:latin typeface="Cambria Math"/>
                          </a:rPr>
                          <m:t>𝑖𝑖</m:t>
                        </m:r>
                      </m:sub>
                    </m:sSub>
                    <m:r>
                      <a:rPr lang="en-US" sz="1600" b="0" i="1">
                        <a:latin typeface="Cambria Math"/>
                      </a:rPr>
                      <m:t>=</m:t>
                    </m:r>
                    <m:f>
                      <m:fPr>
                        <m:ctrlPr>
                          <a:rPr lang="en-US" sz="1600" b="0" i="1">
                            <a:latin typeface="Cambria Math"/>
                          </a:rPr>
                        </m:ctrlPr>
                      </m:fPr>
                      <m:num>
                        <m:r>
                          <a:rPr lang="en-US" sz="1600" b="0" i="1">
                            <a:latin typeface="Cambria Math"/>
                          </a:rPr>
                          <m:t>1</m:t>
                        </m:r>
                      </m:num>
                      <m:den>
                        <m:r>
                          <a:rPr lang="en-US" sz="1600" b="0" i="1">
                            <a:latin typeface="Cambria Math"/>
                          </a:rPr>
                          <m:t>𝑛</m:t>
                        </m:r>
                      </m:den>
                    </m:f>
                    <m:r>
                      <a:rPr lang="en-US" sz="1600" b="0" i="1">
                        <a:latin typeface="Cambria Math"/>
                      </a:rPr>
                      <m:t>+</m:t>
                    </m:r>
                    <m:f>
                      <m:fPr>
                        <m:ctrlPr>
                          <a:rPr lang="en-US" sz="1600" b="0" i="1">
                            <a:latin typeface="Cambria Math"/>
                          </a:rPr>
                        </m:ctrlPr>
                      </m:fPr>
                      <m:num>
                        <m:r>
                          <a:rPr lang="en-US" sz="1600" b="0" i="1">
                            <a:latin typeface="Cambria Math"/>
                          </a:rPr>
                          <m:t>1</m:t>
                        </m:r>
                      </m:num>
                      <m:den>
                        <m:r>
                          <a:rPr lang="en-US" sz="1600" b="0" i="1">
                            <a:latin typeface="Cambria Math"/>
                          </a:rPr>
                          <m:t>𝑛</m:t>
                        </m:r>
                        <m:r>
                          <a:rPr lang="en-US" sz="1600" b="0" i="1">
                            <a:latin typeface="Cambria Math"/>
                          </a:rPr>
                          <m:t>−1</m:t>
                        </m:r>
                      </m:den>
                    </m:f>
                    <m:sSup>
                      <m:sSupPr>
                        <m:ctrlPr>
                          <a:rPr lang="en-US" sz="1600" b="0" i="1">
                            <a:latin typeface="Cambria Math"/>
                          </a:rPr>
                        </m:ctrlPr>
                      </m:sSupPr>
                      <m:e>
                        <m:d>
                          <m:dPr>
                            <m:ctrlPr>
                              <a:rPr lang="en-US" sz="1600" i="1">
                                <a:latin typeface="Cambria Math"/>
                              </a:rPr>
                            </m:ctrlPr>
                          </m:dPr>
                          <m:e>
                            <m:f>
                              <m:fPr>
                                <m:ctrlPr>
                                  <a:rPr lang="en-US" sz="1600" i="1">
                                    <a:latin typeface="Cambria Math"/>
                                  </a:rPr>
                                </m:ctrlPr>
                              </m:fPr>
                              <m:num>
                                <m:sSub>
                                  <m:sSubPr>
                                    <m:ctrlPr>
                                      <a:rPr lang="en-US" sz="1600" i="1">
                                        <a:latin typeface="Cambria Math"/>
                                      </a:rPr>
                                    </m:ctrlPr>
                                  </m:sSubPr>
                                  <m:e>
                                    <m:r>
                                      <a:rPr lang="en-US" sz="1600" i="1">
                                        <a:latin typeface="Cambria Math"/>
                                      </a:rPr>
                                      <m:t>𝑥</m:t>
                                    </m:r>
                                  </m:e>
                                  <m:sub>
                                    <m:r>
                                      <a:rPr lang="en-US" sz="1600" i="1">
                                        <a:latin typeface="Cambria Math"/>
                                      </a:rPr>
                                      <m:t>𝑖</m:t>
                                    </m:r>
                                  </m:sub>
                                </m:sSub>
                                <m:r>
                                  <a:rPr lang="en-US" sz="1600" i="1">
                                    <a:latin typeface="Cambria Math"/>
                                  </a:rPr>
                                  <m:t>−</m:t>
                                </m:r>
                                <m:acc>
                                  <m:accPr>
                                    <m:chr m:val="̅"/>
                                    <m:ctrlPr>
                                      <a:rPr lang="en-US" sz="1600" i="1">
                                        <a:latin typeface="Cambria Math"/>
                                      </a:rPr>
                                    </m:ctrlPr>
                                  </m:accPr>
                                  <m:e>
                                    <m:r>
                                      <a:rPr lang="en-US" sz="1600" i="1">
                                        <a:latin typeface="Cambria Math"/>
                                      </a:rPr>
                                      <m:t>𝑥</m:t>
                                    </m:r>
                                  </m:e>
                                </m:acc>
                              </m:num>
                              <m:den>
                                <m:sSub>
                                  <m:sSubPr>
                                    <m:ctrlPr>
                                      <a:rPr lang="en-US" sz="1600" i="1">
                                        <a:latin typeface="Cambria Math"/>
                                      </a:rPr>
                                    </m:ctrlPr>
                                  </m:sSubPr>
                                  <m:e>
                                    <m:r>
                                      <a:rPr lang="en-US" sz="1600" i="1">
                                        <a:latin typeface="Cambria Math"/>
                                      </a:rPr>
                                      <m:t>𝑠</m:t>
                                    </m:r>
                                  </m:e>
                                  <m:sub>
                                    <m:r>
                                      <a:rPr lang="en-US" sz="1600" i="1">
                                        <a:latin typeface="Cambria Math"/>
                                      </a:rPr>
                                      <m:t>𝑥</m:t>
                                    </m:r>
                                  </m:sub>
                                </m:sSub>
                              </m:den>
                            </m:f>
                          </m:e>
                        </m:d>
                      </m:e>
                      <m:sup>
                        <m:r>
                          <a:rPr lang="en-US" sz="1600" b="0" i="1">
                            <a:latin typeface="Cambria Math"/>
                          </a:rPr>
                          <m:t>2</m:t>
                        </m:r>
                      </m:sup>
                    </m:sSup>
                  </m:oMath>
                </m:oMathPara>
              </a14:m>
              <a:endParaRPr lang="en-US" sz="1600"/>
            </a:p>
          </xdr:txBody>
        </xdr:sp>
      </mc:Choice>
      <mc:Fallback xmlns="">
        <xdr:sp macro="" textlink="">
          <xdr:nvSpPr>
            <xdr:cNvPr id="7" name="TextBox 5"/>
            <xdr:cNvSpPr txBox="1"/>
          </xdr:nvSpPr>
          <xdr:spPr>
            <a:xfrm>
              <a:off x="1243775" y="5086350"/>
              <a:ext cx="4105275" cy="694164"/>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r>
                <a:rPr lang="en-US" sz="1600" b="0" i="0">
                  <a:latin typeface="Cambria Math"/>
                </a:rPr>
                <a:t>ℎ_𝑖𝑖=1/𝑛+1/(𝑛−1) </a:t>
              </a:r>
              <a:r>
                <a:rPr lang="en-US" sz="1600" i="0">
                  <a:latin typeface="Cambria Math"/>
                </a:rPr>
                <a:t>((𝑥_𝑖−𝑥 ̅)/𝑠_𝑥 )</a:t>
              </a:r>
              <a:r>
                <a:rPr lang="en-US" sz="1600" b="0" i="0">
                  <a:latin typeface="Cambria Math"/>
                </a:rPr>
                <a:t>^2</a:t>
              </a:r>
              <a:endParaRPr lang="en-US" sz="1600"/>
            </a:p>
          </xdr:txBody>
        </xdr:sp>
      </mc:Fallback>
    </mc:AlternateContent>
    <xdr:clientData/>
  </xdr:twoCellAnchor>
  <xdr:twoCellAnchor>
    <xdr:from>
      <xdr:col>9</xdr:col>
      <xdr:colOff>314325</xdr:colOff>
      <xdr:row>35</xdr:row>
      <xdr:rowOff>180975</xdr:rowOff>
    </xdr:from>
    <xdr:to>
      <xdr:col>16</xdr:col>
      <xdr:colOff>619125</xdr:colOff>
      <xdr:row>52</xdr:row>
      <xdr:rowOff>142875</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257175</xdr:colOff>
      <xdr:row>1</xdr:row>
      <xdr:rowOff>66675</xdr:rowOff>
    </xdr:from>
    <xdr:to>
      <xdr:col>17</xdr:col>
      <xdr:colOff>561975</xdr:colOff>
      <xdr:row>17</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260091</xdr:colOff>
      <xdr:row>19</xdr:row>
      <xdr:rowOff>47625</xdr:rowOff>
    </xdr:from>
    <xdr:to>
      <xdr:col>19</xdr:col>
      <xdr:colOff>19050</xdr:colOff>
      <xdr:row>22</xdr:row>
      <xdr:rowOff>188821</xdr:rowOff>
    </xdr:to>
    <mc:AlternateContent xmlns:mc="http://schemas.openxmlformats.org/markup-compatibility/2006" xmlns:a14="http://schemas.microsoft.com/office/drawing/2010/main">
      <mc:Choice Requires="a14">
        <xdr:sp macro="" textlink="">
          <xdr:nvSpPr>
            <xdr:cNvPr id="3" name="TextBox 7"/>
            <xdr:cNvSpPr txBox="1"/>
          </xdr:nvSpPr>
          <xdr:spPr>
            <a:xfrm>
              <a:off x="8794491" y="3686175"/>
              <a:ext cx="2197359" cy="712696"/>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sSubSup>
                      <m:sSubSupPr>
                        <m:ctrlPr>
                          <a:rPr lang="en-US" sz="2000" i="1">
                            <a:latin typeface="Cambria Math"/>
                          </a:rPr>
                        </m:ctrlPr>
                      </m:sSubSupPr>
                      <m:e>
                        <m:r>
                          <a:rPr lang="en-US" sz="2000" i="1">
                            <a:latin typeface="Cambria Math"/>
                          </a:rPr>
                          <m:t>𝑠</m:t>
                        </m:r>
                      </m:e>
                      <m:sub>
                        <m:r>
                          <a:rPr lang="en-US" sz="2000" i="1">
                            <a:latin typeface="Cambria Math"/>
                          </a:rPr>
                          <m:t>𝑝𝑜𝑜𝑙</m:t>
                        </m:r>
                      </m:sub>
                      <m:sup>
                        <m:r>
                          <a:rPr lang="en-US" sz="2000" i="1">
                            <a:latin typeface="Cambria Math"/>
                          </a:rPr>
                          <m:t>2</m:t>
                        </m:r>
                      </m:sup>
                    </m:sSubSup>
                    <m:r>
                      <a:rPr lang="en-US" sz="2000" b="0" i="1">
                        <a:latin typeface="Cambria Math"/>
                      </a:rPr>
                      <m:t>=</m:t>
                    </m:r>
                    <m:f>
                      <m:fPr>
                        <m:ctrlPr>
                          <a:rPr lang="en-US" sz="2000" i="1">
                            <a:latin typeface="Cambria Math"/>
                          </a:rPr>
                        </m:ctrlPr>
                      </m:fPr>
                      <m:num>
                        <m:sSubSup>
                          <m:sSubSupPr>
                            <m:ctrlPr>
                              <a:rPr lang="en-US" sz="2000" i="1">
                                <a:latin typeface="Cambria Math"/>
                              </a:rPr>
                            </m:ctrlPr>
                          </m:sSubSupPr>
                          <m:e>
                            <m:r>
                              <a:rPr lang="en-US" sz="2000" i="1">
                                <a:latin typeface="Cambria Math"/>
                              </a:rPr>
                              <m:t>𝑠</m:t>
                            </m:r>
                          </m:e>
                          <m:sub>
                            <m:r>
                              <a:rPr lang="en-US" sz="2000" i="1">
                                <a:latin typeface="Cambria Math"/>
                              </a:rPr>
                              <m:t>1</m:t>
                            </m:r>
                          </m:sub>
                          <m:sup>
                            <m:r>
                              <a:rPr lang="en-US" sz="2000" i="1">
                                <a:latin typeface="Cambria Math"/>
                              </a:rPr>
                              <m:t>2</m:t>
                            </m:r>
                          </m:sup>
                        </m:sSubSup>
                        <m:r>
                          <a:rPr lang="en-US" sz="2000" b="0" i="1">
                            <a:latin typeface="Cambria Math"/>
                          </a:rPr>
                          <m:t>+</m:t>
                        </m:r>
                        <m:sSubSup>
                          <m:sSubSupPr>
                            <m:ctrlPr>
                              <a:rPr lang="en-US" sz="2000" i="1">
                                <a:latin typeface="Cambria Math"/>
                              </a:rPr>
                            </m:ctrlPr>
                          </m:sSubSupPr>
                          <m:e>
                            <m:r>
                              <a:rPr lang="en-US" sz="2000" i="1">
                                <a:latin typeface="Cambria Math"/>
                              </a:rPr>
                              <m:t>𝑠</m:t>
                            </m:r>
                          </m:e>
                          <m:sub>
                            <m:r>
                              <a:rPr lang="en-US" sz="2000" b="0" i="1">
                                <a:latin typeface="Cambria Math"/>
                              </a:rPr>
                              <m:t>2</m:t>
                            </m:r>
                          </m:sub>
                          <m:sup>
                            <m:r>
                              <a:rPr lang="en-US" sz="2000" i="1">
                                <a:latin typeface="Cambria Math"/>
                              </a:rPr>
                              <m:t>2</m:t>
                            </m:r>
                          </m:sup>
                        </m:sSubSup>
                      </m:num>
                      <m:den>
                        <m:r>
                          <a:rPr lang="en-US" sz="2000" b="0" i="1">
                            <a:latin typeface="Cambria Math"/>
                          </a:rPr>
                          <m:t>2</m:t>
                        </m:r>
                      </m:den>
                    </m:f>
                  </m:oMath>
                </m:oMathPara>
              </a14:m>
              <a:endParaRPr lang="en-US" sz="2000"/>
            </a:p>
          </xdr:txBody>
        </xdr:sp>
      </mc:Choice>
      <mc:Fallback xmlns="">
        <xdr:sp macro="" textlink="">
          <xdr:nvSpPr>
            <xdr:cNvPr id="3" name="TextBox 7"/>
            <xdr:cNvSpPr txBox="1"/>
          </xdr:nvSpPr>
          <xdr:spPr>
            <a:xfrm>
              <a:off x="8794491" y="3686175"/>
              <a:ext cx="2197359" cy="712696"/>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2000" i="0">
                  <a:latin typeface="Cambria Math"/>
                </a:rPr>
                <a:t>𝑠_𝑝𝑜𝑜𝑙^2</a:t>
              </a:r>
              <a:r>
                <a:rPr lang="en-US" sz="2000" b="0" i="0">
                  <a:latin typeface="Cambria Math"/>
                </a:rPr>
                <a:t>=</a:t>
              </a:r>
              <a:r>
                <a:rPr lang="en-US" sz="2000" i="0">
                  <a:latin typeface="Cambria Math"/>
                </a:rPr>
                <a:t>(𝑠_1^2</a:t>
              </a:r>
              <a:r>
                <a:rPr lang="en-US" sz="2000" b="0" i="0">
                  <a:latin typeface="Cambria Math"/>
                </a:rPr>
                <a:t>+</a:t>
              </a:r>
              <a:r>
                <a:rPr lang="en-US" sz="2000" i="0">
                  <a:latin typeface="Cambria Math"/>
                </a:rPr>
                <a:t>𝑠_</a:t>
              </a:r>
              <a:r>
                <a:rPr lang="en-US" sz="2000" b="0" i="0">
                  <a:latin typeface="Cambria Math"/>
                </a:rPr>
                <a:t>2^</a:t>
              </a:r>
              <a:r>
                <a:rPr lang="en-US" sz="2000" i="0">
                  <a:latin typeface="Cambria Math"/>
                </a:rPr>
                <a:t>2)/</a:t>
              </a:r>
              <a:r>
                <a:rPr lang="en-US" sz="2000" b="0" i="0">
                  <a:latin typeface="Cambria Math"/>
                </a:rPr>
                <a:t>2</a:t>
              </a:r>
              <a:endParaRPr lang="en-US" sz="2000"/>
            </a:p>
          </xdr:txBody>
        </xdr:sp>
      </mc:Fallback>
    </mc:AlternateContent>
    <xdr:clientData/>
  </xdr:twoCellAnchor>
  <xdr:twoCellAnchor>
    <xdr:from>
      <xdr:col>15</xdr:col>
      <xdr:colOff>209550</xdr:colOff>
      <xdr:row>24</xdr:row>
      <xdr:rowOff>121493</xdr:rowOff>
    </xdr:from>
    <xdr:to>
      <xdr:col>20</xdr:col>
      <xdr:colOff>180975</xdr:colOff>
      <xdr:row>28</xdr:row>
      <xdr:rowOff>143682</xdr:rowOff>
    </xdr:to>
    <mc:AlternateContent xmlns:mc="http://schemas.openxmlformats.org/markup-compatibility/2006" xmlns:a14="http://schemas.microsoft.com/office/drawing/2010/main">
      <mc:Choice Requires="a14">
        <xdr:sp macro="" textlink="">
          <xdr:nvSpPr>
            <xdr:cNvPr id="4" name="TextBox 5"/>
            <xdr:cNvSpPr txBox="1"/>
          </xdr:nvSpPr>
          <xdr:spPr>
            <a:xfrm>
              <a:off x="8743950" y="4712543"/>
              <a:ext cx="3019425" cy="78418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14:m>
                <m:oMathPara xmlns:m="http://schemas.openxmlformats.org/officeDocument/2006/math">
                  <m:oMathParaPr>
                    <m:jc m:val="centerGroup"/>
                  </m:oMathParaPr>
                  <m:oMath xmlns:m="http://schemas.openxmlformats.org/officeDocument/2006/math">
                    <m:r>
                      <a:rPr lang="en-US" sz="2000" b="0" i="1">
                        <a:latin typeface="Cambria Math"/>
                      </a:rPr>
                      <m:t>𝑇</m:t>
                    </m:r>
                    <m:r>
                      <a:rPr lang="en-US" sz="2000" b="0" i="1">
                        <a:latin typeface="Cambria Math"/>
                      </a:rPr>
                      <m:t>=</m:t>
                    </m:r>
                    <m:f>
                      <m:fPr>
                        <m:ctrlPr>
                          <a:rPr lang="en-US" sz="2000" b="0" i="1">
                            <a:latin typeface="Cambria Math"/>
                          </a:rPr>
                        </m:ctrlPr>
                      </m:fPr>
                      <m:num>
                        <m:sSup>
                          <m:sSupPr>
                            <m:ctrlPr>
                              <a:rPr lang="en-US" sz="2000" b="0" i="1">
                                <a:latin typeface="Cambria Math"/>
                              </a:rPr>
                            </m:ctrlPr>
                          </m:sSupPr>
                          <m:e>
                            <m:d>
                              <m:dPr>
                                <m:ctrlPr>
                                  <a:rPr lang="en-US" sz="2000" i="1">
                                    <a:latin typeface="Cambria Math"/>
                                  </a:rPr>
                                </m:ctrlPr>
                              </m:dPr>
                              <m:e>
                                <m:r>
                                  <a:rPr lang="en-US" sz="2000" i="1">
                                    <a:latin typeface="Cambria Math"/>
                                  </a:rPr>
                                  <m:t>𝑁</m:t>
                                </m:r>
                                <m:r>
                                  <a:rPr lang="en-US" sz="2000" i="1">
                                    <a:latin typeface="Cambria Math"/>
                                  </a:rPr>
                                  <m:t>−2</m:t>
                                </m:r>
                              </m:e>
                            </m:d>
                          </m:e>
                          <m:sup>
                            <m:r>
                              <a:rPr lang="en-US" sz="2000" b="0" i="1">
                                <a:latin typeface="Cambria Math"/>
                              </a:rPr>
                              <m:t>2</m:t>
                            </m:r>
                          </m:sup>
                        </m:sSup>
                      </m:num>
                      <m:den>
                        <m:r>
                          <a:rPr lang="en-US" sz="2000" b="0" i="1">
                            <a:latin typeface="Cambria Math"/>
                          </a:rPr>
                          <m:t>𝑁</m:t>
                        </m:r>
                        <m:r>
                          <a:rPr lang="en-US" sz="2000" b="0" i="1">
                            <a:latin typeface="Cambria Math"/>
                          </a:rPr>
                          <m:t>−1</m:t>
                        </m:r>
                      </m:den>
                    </m:f>
                    <m:r>
                      <m:rPr>
                        <m:nor/>
                      </m:rPr>
                      <a:rPr lang="en-US" sz="2000">
                        <a:latin typeface="Cambria Math"/>
                      </a:rPr>
                      <m:t>ln</m:t>
                    </m:r>
                    <m:r>
                      <m:rPr>
                        <m:nor/>
                      </m:rPr>
                      <a:rPr lang="en-US" sz="2000">
                        <a:latin typeface="Cambria Math"/>
                      </a:rPr>
                      <m:t> </m:t>
                    </m:r>
                    <m:f>
                      <m:fPr>
                        <m:ctrlPr>
                          <a:rPr lang="en-US" sz="2000" i="1">
                            <a:latin typeface="Cambria Math"/>
                          </a:rPr>
                        </m:ctrlPr>
                      </m:fPr>
                      <m:num>
                        <m:sSubSup>
                          <m:sSubSupPr>
                            <m:ctrlPr>
                              <a:rPr lang="en-US" sz="2000" i="1">
                                <a:latin typeface="Cambria Math"/>
                              </a:rPr>
                            </m:ctrlPr>
                          </m:sSubSupPr>
                          <m:e>
                            <m:r>
                              <a:rPr lang="en-US" sz="2000" i="1">
                                <a:latin typeface="Cambria Math"/>
                              </a:rPr>
                              <m:t>𝑠</m:t>
                            </m:r>
                          </m:e>
                          <m:sub>
                            <m:r>
                              <a:rPr lang="en-US" sz="2000" i="1">
                                <a:latin typeface="Cambria Math"/>
                              </a:rPr>
                              <m:t>𝑝𝑜𝑜𝑙</m:t>
                            </m:r>
                          </m:sub>
                          <m:sup>
                            <m:r>
                              <a:rPr lang="en-US" sz="2000" i="1">
                                <a:latin typeface="Cambria Math"/>
                              </a:rPr>
                              <m:t>2</m:t>
                            </m:r>
                          </m:sup>
                        </m:sSubSup>
                      </m:num>
                      <m:den>
                        <m:sSub>
                          <m:sSubPr>
                            <m:ctrlPr>
                              <a:rPr lang="en-US" sz="2000" i="1">
                                <a:latin typeface="Cambria Math"/>
                              </a:rPr>
                            </m:ctrlPr>
                          </m:sSubPr>
                          <m:e>
                            <m:r>
                              <a:rPr lang="en-US" sz="2000" i="1">
                                <a:latin typeface="Cambria Math"/>
                              </a:rPr>
                              <m:t>𝑠</m:t>
                            </m:r>
                          </m:e>
                          <m:sub>
                            <m:r>
                              <a:rPr lang="en-US" sz="2000" i="1">
                                <a:latin typeface="Cambria Math"/>
                              </a:rPr>
                              <m:t>1</m:t>
                            </m:r>
                          </m:sub>
                        </m:sSub>
                        <m:sSub>
                          <m:sSubPr>
                            <m:ctrlPr>
                              <a:rPr lang="en-US" sz="2000" i="1">
                                <a:latin typeface="Cambria Math"/>
                              </a:rPr>
                            </m:ctrlPr>
                          </m:sSubPr>
                          <m:e>
                            <m:r>
                              <a:rPr lang="en-US" sz="2000" i="1">
                                <a:latin typeface="Cambria Math"/>
                              </a:rPr>
                              <m:t>𝑠</m:t>
                            </m:r>
                          </m:e>
                          <m:sub>
                            <m:r>
                              <a:rPr lang="en-US" sz="2000" i="1">
                                <a:latin typeface="Cambria Math"/>
                              </a:rPr>
                              <m:t>2</m:t>
                            </m:r>
                          </m:sub>
                        </m:sSub>
                      </m:den>
                    </m:f>
                  </m:oMath>
                </m:oMathPara>
              </a14:m>
              <a:endParaRPr lang="en-US" sz="2000"/>
            </a:p>
          </xdr:txBody>
        </xdr:sp>
      </mc:Choice>
      <mc:Fallback xmlns="">
        <xdr:sp macro="" textlink="">
          <xdr:nvSpPr>
            <xdr:cNvPr id="4" name="TextBox 5"/>
            <xdr:cNvSpPr txBox="1"/>
          </xdr:nvSpPr>
          <xdr:spPr>
            <a:xfrm>
              <a:off x="8743950" y="4712543"/>
              <a:ext cx="3019425" cy="784189"/>
            </a:xfrm>
            <a:prstGeom prst="rect">
              <a:avLst/>
            </a:prstGeom>
            <a:noFill/>
          </xdr:spPr>
          <xdr:txBody>
            <a:bodyPr wrap="square" rtlCol="0">
              <a:spAutoFit/>
            </a:bodyPr>
            <a:lstStyle>
              <a:defPPr>
                <a:defRPr lang="en-US"/>
              </a:defPPr>
              <a:lvl1pPr algn="l" rtl="0" fontAlgn="base">
                <a:spcBef>
                  <a:spcPct val="0"/>
                </a:spcBef>
                <a:spcAft>
                  <a:spcPct val="0"/>
                </a:spcAft>
                <a:defRPr sz="2400" kern="1200">
                  <a:solidFill>
                    <a:schemeClr val="tx1"/>
                  </a:solidFill>
                  <a:latin typeface="Arial" charset="0"/>
                  <a:ea typeface="ヒラギノ角ゴ Pro W3"/>
                  <a:cs typeface="Arial" charset="0"/>
                </a:defRPr>
              </a:lvl1pPr>
              <a:lvl2pPr marL="457200" algn="l" rtl="0" fontAlgn="base">
                <a:spcBef>
                  <a:spcPct val="0"/>
                </a:spcBef>
                <a:spcAft>
                  <a:spcPct val="0"/>
                </a:spcAft>
                <a:defRPr sz="2400" kern="1200">
                  <a:solidFill>
                    <a:schemeClr val="tx1"/>
                  </a:solidFill>
                  <a:latin typeface="Arial" charset="0"/>
                  <a:ea typeface="ヒラギノ角ゴ Pro W3"/>
                  <a:cs typeface="Arial" charset="0"/>
                </a:defRPr>
              </a:lvl2pPr>
              <a:lvl3pPr marL="914400" algn="l" rtl="0" fontAlgn="base">
                <a:spcBef>
                  <a:spcPct val="0"/>
                </a:spcBef>
                <a:spcAft>
                  <a:spcPct val="0"/>
                </a:spcAft>
                <a:defRPr sz="2400" kern="1200">
                  <a:solidFill>
                    <a:schemeClr val="tx1"/>
                  </a:solidFill>
                  <a:latin typeface="Arial" charset="0"/>
                  <a:ea typeface="ヒラギノ角ゴ Pro W3"/>
                  <a:cs typeface="Arial" charset="0"/>
                </a:defRPr>
              </a:lvl3pPr>
              <a:lvl4pPr marL="1371600" algn="l" rtl="0" fontAlgn="base">
                <a:spcBef>
                  <a:spcPct val="0"/>
                </a:spcBef>
                <a:spcAft>
                  <a:spcPct val="0"/>
                </a:spcAft>
                <a:defRPr sz="2400" kern="1200">
                  <a:solidFill>
                    <a:schemeClr val="tx1"/>
                  </a:solidFill>
                  <a:latin typeface="Arial" charset="0"/>
                  <a:ea typeface="ヒラギノ角ゴ Pro W3"/>
                  <a:cs typeface="Arial" charset="0"/>
                </a:defRPr>
              </a:lvl4pPr>
              <a:lvl5pPr marL="1828800" algn="l" rtl="0" fontAlgn="base">
                <a:spcBef>
                  <a:spcPct val="0"/>
                </a:spcBef>
                <a:spcAft>
                  <a:spcPct val="0"/>
                </a:spcAft>
                <a:defRPr sz="2400" kern="1200">
                  <a:solidFill>
                    <a:schemeClr val="tx1"/>
                  </a:solidFill>
                  <a:latin typeface="Arial" charset="0"/>
                  <a:ea typeface="ヒラギノ角ゴ Pro W3"/>
                  <a:cs typeface="Arial" charset="0"/>
                </a:defRPr>
              </a:lvl5pPr>
              <a:lvl6pPr marL="2286000" algn="l" defTabSz="914400" rtl="0" eaLnBrk="1" latinLnBrk="0" hangingPunct="1">
                <a:defRPr sz="2400" kern="1200">
                  <a:solidFill>
                    <a:schemeClr val="tx1"/>
                  </a:solidFill>
                  <a:latin typeface="Arial" charset="0"/>
                  <a:ea typeface="ヒラギノ角ゴ Pro W3"/>
                  <a:cs typeface="Arial" charset="0"/>
                </a:defRPr>
              </a:lvl6pPr>
              <a:lvl7pPr marL="2743200" algn="l" defTabSz="914400" rtl="0" eaLnBrk="1" latinLnBrk="0" hangingPunct="1">
                <a:defRPr sz="2400" kern="1200">
                  <a:solidFill>
                    <a:schemeClr val="tx1"/>
                  </a:solidFill>
                  <a:latin typeface="Arial" charset="0"/>
                  <a:ea typeface="ヒラギノ角ゴ Pro W3"/>
                  <a:cs typeface="Arial" charset="0"/>
                </a:defRPr>
              </a:lvl7pPr>
              <a:lvl8pPr marL="3200400" algn="l" defTabSz="914400" rtl="0" eaLnBrk="1" latinLnBrk="0" hangingPunct="1">
                <a:defRPr sz="2400" kern="1200">
                  <a:solidFill>
                    <a:schemeClr val="tx1"/>
                  </a:solidFill>
                  <a:latin typeface="Arial" charset="0"/>
                  <a:ea typeface="ヒラギノ角ゴ Pro W3"/>
                  <a:cs typeface="Arial" charset="0"/>
                </a:defRPr>
              </a:lvl8pPr>
              <a:lvl9pPr marL="3657600" algn="l" defTabSz="914400" rtl="0" eaLnBrk="1" latinLnBrk="0" hangingPunct="1">
                <a:defRPr sz="2400" kern="1200">
                  <a:solidFill>
                    <a:schemeClr val="tx1"/>
                  </a:solidFill>
                  <a:latin typeface="Arial" charset="0"/>
                  <a:ea typeface="ヒラギノ角ゴ Pro W3"/>
                  <a:cs typeface="Arial" charset="0"/>
                </a:defRPr>
              </a:lvl9pPr>
            </a:lstStyle>
            <a:p>
              <a:pPr algn="ctr"/>
              <a:r>
                <a:rPr lang="en-US" sz="2000" b="0" i="0">
                  <a:latin typeface="Cambria Math"/>
                </a:rPr>
                <a:t>𝑇=</a:t>
              </a:r>
              <a:r>
                <a:rPr lang="en-US" sz="2000" i="0">
                  <a:latin typeface="Cambria Math"/>
                </a:rPr>
                <a:t>(𝑁−2)</a:t>
              </a:r>
              <a:r>
                <a:rPr lang="en-US" sz="2000" b="0" i="0">
                  <a:latin typeface="Cambria Math"/>
                </a:rPr>
                <a:t>^2/(𝑁−1) "</a:t>
              </a:r>
              <a:r>
                <a:rPr lang="en-US" sz="2000" i="0">
                  <a:latin typeface="Cambria Math"/>
                </a:rPr>
                <a:t>ln "  (𝑠_𝑝𝑜𝑜𝑙^2)/(𝑠_1 𝑠_2 )</a:t>
              </a:r>
              <a:endParaRPr lang="en-US" sz="2000"/>
            </a:p>
          </xdr:txBody>
        </xdr:sp>
      </mc:Fallback>
    </mc:AlternateContent>
    <xdr:clientData/>
  </xdr:twoCellAnchor>
  <xdr:twoCellAnchor>
    <xdr:from>
      <xdr:col>19</xdr:col>
      <xdr:colOff>600075</xdr:colOff>
      <xdr:row>18</xdr:row>
      <xdr:rowOff>28575</xdr:rowOff>
    </xdr:from>
    <xdr:to>
      <xdr:col>27</xdr:col>
      <xdr:colOff>295275</xdr:colOff>
      <xdr:row>34</xdr:row>
      <xdr:rowOff>180975</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7"/>
  <sheetViews>
    <sheetView tabSelected="1" workbookViewId="0">
      <selection activeCell="K40" sqref="K40"/>
    </sheetView>
  </sheetViews>
  <sheetFormatPr defaultRowHeight="15" x14ac:dyDescent="0.25"/>
  <cols>
    <col min="1" max="1" width="3.85546875" customWidth="1"/>
  </cols>
  <sheetData>
    <row r="2" spans="1:2" ht="15.75" x14ac:dyDescent="0.25">
      <c r="B2" s="18" t="s">
        <v>65</v>
      </c>
    </row>
    <row r="3" spans="1:2" ht="15.75" x14ac:dyDescent="0.25">
      <c r="B3" s="18"/>
    </row>
    <row r="4" spans="1:2" ht="15.75" x14ac:dyDescent="0.25">
      <c r="B4" s="18" t="s">
        <v>66</v>
      </c>
    </row>
    <row r="5" spans="1:2" ht="15.75" x14ac:dyDescent="0.25">
      <c r="B5" s="18"/>
    </row>
    <row r="6" spans="1:2" ht="15.75" x14ac:dyDescent="0.25">
      <c r="B6" s="18" t="s">
        <v>67</v>
      </c>
    </row>
    <row r="7" spans="1:2" ht="15.75" x14ac:dyDescent="0.25">
      <c r="B7" s="18"/>
    </row>
    <row r="8" spans="1:2" ht="15.75" x14ac:dyDescent="0.25">
      <c r="B8" s="18" t="s">
        <v>68</v>
      </c>
    </row>
    <row r="9" spans="1:2" ht="15.75" x14ac:dyDescent="0.25">
      <c r="B9" s="18"/>
    </row>
    <row r="10" spans="1:2" ht="15.75" x14ac:dyDescent="0.25">
      <c r="B10" s="18" t="s">
        <v>77</v>
      </c>
    </row>
    <row r="13" spans="1:2" x14ac:dyDescent="0.25">
      <c r="A13" s="10" t="s">
        <v>70</v>
      </c>
    </row>
    <row r="15" spans="1:2" ht="15.75" x14ac:dyDescent="0.25">
      <c r="B15" s="18" t="s">
        <v>66</v>
      </c>
    </row>
    <row r="16" spans="1:2" s="2" customFormat="1" ht="15.75" x14ac:dyDescent="0.25">
      <c r="B16" s="18"/>
    </row>
    <row r="17" spans="2:3" s="2" customFormat="1" ht="15.75" x14ac:dyDescent="0.25">
      <c r="B17" s="18"/>
      <c r="C17" s="10" t="s">
        <v>48</v>
      </c>
    </row>
    <row r="18" spans="2:3" ht="15.75" x14ac:dyDescent="0.25">
      <c r="B18" s="18"/>
      <c r="C18" s="10" t="s">
        <v>49</v>
      </c>
    </row>
    <row r="19" spans="2:3" x14ac:dyDescent="0.25">
      <c r="C19" s="10" t="s">
        <v>50</v>
      </c>
    </row>
    <row r="20" spans="2:3" x14ac:dyDescent="0.25">
      <c r="C20" s="2"/>
    </row>
    <row r="21" spans="2:3" ht="15.75" x14ac:dyDescent="0.25">
      <c r="B21" s="18" t="s">
        <v>67</v>
      </c>
    </row>
    <row r="22" spans="2:3" ht="15.75" x14ac:dyDescent="0.25">
      <c r="B22" s="18"/>
    </row>
    <row r="23" spans="2:3" x14ac:dyDescent="0.25">
      <c r="C23" s="10" t="s">
        <v>60</v>
      </c>
    </row>
    <row r="24" spans="2:3" x14ac:dyDescent="0.25">
      <c r="C24" s="10" t="s">
        <v>61</v>
      </c>
    </row>
    <row r="25" spans="2:3" x14ac:dyDescent="0.25">
      <c r="C25" s="10" t="s">
        <v>62</v>
      </c>
    </row>
    <row r="27" spans="2:3" ht="15.75" x14ac:dyDescent="0.25">
      <c r="B27" s="18" t="s">
        <v>68</v>
      </c>
    </row>
    <row r="28" spans="2:3" ht="15.75" x14ac:dyDescent="0.25">
      <c r="B28" s="18"/>
    </row>
    <row r="29" spans="2:3" x14ac:dyDescent="0.25">
      <c r="C29" s="10" t="s">
        <v>79</v>
      </c>
    </row>
    <row r="30" spans="2:3" x14ac:dyDescent="0.25">
      <c r="C30" s="10" t="s">
        <v>63</v>
      </c>
    </row>
    <row r="31" spans="2:3" x14ac:dyDescent="0.25">
      <c r="C31" s="10" t="s">
        <v>64</v>
      </c>
    </row>
    <row r="33" spans="2:14" ht="15.75" x14ac:dyDescent="0.25">
      <c r="B33" s="18" t="s">
        <v>69</v>
      </c>
    </row>
    <row r="35" spans="2:14" x14ac:dyDescent="0.25">
      <c r="C35" s="10" t="s">
        <v>58</v>
      </c>
      <c r="L35" s="19" t="s">
        <v>54</v>
      </c>
      <c r="M35">
        <v>0.99392032631671523</v>
      </c>
    </row>
    <row r="36" spans="2:14" x14ac:dyDescent="0.25">
      <c r="C36" s="10" t="s">
        <v>59</v>
      </c>
      <c r="L36" s="19" t="s">
        <v>55</v>
      </c>
      <c r="M36">
        <v>3.8414588206941236</v>
      </c>
      <c r="N36" t="s">
        <v>71</v>
      </c>
    </row>
    <row r="37" spans="2:14" x14ac:dyDescent="0.25">
      <c r="L37" s="19" t="s">
        <v>55</v>
      </c>
      <c r="M37">
        <v>6.6348966010212118</v>
      </c>
      <c r="N37" t="s">
        <v>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6"/>
  <sheetViews>
    <sheetView workbookViewId="0">
      <selection activeCell="S32" sqref="S32"/>
    </sheetView>
  </sheetViews>
  <sheetFormatPr defaultColWidth="9.140625" defaultRowHeight="15" x14ac:dyDescent="0.25"/>
  <cols>
    <col min="1" max="16384" width="9.140625" style="2"/>
  </cols>
  <sheetData>
    <row r="1" spans="1:23" x14ac:dyDescent="0.25">
      <c r="A1" s="13" t="s">
        <v>32</v>
      </c>
    </row>
    <row r="2" spans="1:23" ht="15.75" x14ac:dyDescent="0.3">
      <c r="A2" s="14" t="s">
        <v>33</v>
      </c>
      <c r="S2" s="4" t="s">
        <v>2</v>
      </c>
    </row>
    <row r="3" spans="1:23" ht="15.75" x14ac:dyDescent="0.3">
      <c r="A3" s="14" t="s">
        <v>34</v>
      </c>
      <c r="S3" s="4" t="s">
        <v>3</v>
      </c>
    </row>
    <row r="4" spans="1:23" x14ac:dyDescent="0.25">
      <c r="A4" s="14" t="s">
        <v>35</v>
      </c>
      <c r="S4" s="5" t="s">
        <v>4</v>
      </c>
    </row>
    <row r="5" spans="1:23" x14ac:dyDescent="0.25">
      <c r="A5" s="12" t="s">
        <v>23</v>
      </c>
      <c r="B5" s="2">
        <f>COUNT(C9:C47)</f>
        <v>9</v>
      </c>
      <c r="E5" s="2">
        <f>4/B5</f>
        <v>0.44444444444444442</v>
      </c>
      <c r="H5" s="12" t="s">
        <v>30</v>
      </c>
      <c r="I5" s="2">
        <f>4/B5</f>
        <v>0.44444444444444442</v>
      </c>
      <c r="S5" s="6" t="s">
        <v>5</v>
      </c>
    </row>
    <row r="6" spans="1:23" x14ac:dyDescent="0.25">
      <c r="A6" s="12" t="s">
        <v>24</v>
      </c>
      <c r="B6" s="2">
        <f>AVERAGE(B9:B47)</f>
        <v>0.33000000151111109</v>
      </c>
      <c r="C6" s="2">
        <f>AVERAGE(C9:C47)</f>
        <v>3.1866667137000002</v>
      </c>
      <c r="D6" s="2">
        <f>AVERAGE(D9:D47)</f>
        <v>-5.9211894646675012E-16</v>
      </c>
      <c r="H6" s="12" t="s">
        <v>31</v>
      </c>
      <c r="I6" s="2">
        <f>MAX(I9:I47)</f>
        <v>11.970456137831533</v>
      </c>
      <c r="S6" s="5" t="s">
        <v>6</v>
      </c>
    </row>
    <row r="7" spans="1:23" x14ac:dyDescent="0.25">
      <c r="A7" s="12" t="s">
        <v>25</v>
      </c>
      <c r="B7" s="2">
        <f>_xlfn.STDEV.S(B9:B47)</f>
        <v>0.21069825047565088</v>
      </c>
      <c r="C7" s="2">
        <f>_xlfn.STDEV.S(C9:C47)</f>
        <v>3.7890072103818317</v>
      </c>
      <c r="D7" s="2">
        <f>SQRT((B5-1)/(B5-2)*_xlfn.STDEV.S(D9:D47)^2)</f>
        <v>1.2118953858770747</v>
      </c>
      <c r="I7" s="1" t="s">
        <v>29</v>
      </c>
      <c r="S7" s="5" t="s">
        <v>7</v>
      </c>
    </row>
    <row r="8" spans="1:23" x14ac:dyDescent="0.25">
      <c r="B8" s="1" t="s">
        <v>0</v>
      </c>
      <c r="C8" s="1" t="s">
        <v>1</v>
      </c>
      <c r="D8" s="1" t="s">
        <v>20</v>
      </c>
      <c r="E8" s="1" t="s">
        <v>22</v>
      </c>
      <c r="F8" s="1" t="s">
        <v>26</v>
      </c>
      <c r="G8" s="1" t="s">
        <v>21</v>
      </c>
      <c r="H8" s="1" t="s">
        <v>27</v>
      </c>
      <c r="I8" s="1" t="s">
        <v>28</v>
      </c>
    </row>
    <row r="9" spans="1:23" x14ac:dyDescent="0.25">
      <c r="B9" s="15">
        <v>0.17000000179999999</v>
      </c>
      <c r="C9" s="15">
        <v>0.62999999520000005</v>
      </c>
      <c r="D9" s="2">
        <f>C9-($S$11*B9+$T$11)</f>
        <v>0.18883230040937893</v>
      </c>
      <c r="E9" s="2">
        <f>1/$B$5+1/($B$5-1)*((B9-$B$6)/$B$7)^2</f>
        <v>0.18319332516074782</v>
      </c>
      <c r="F9" s="2">
        <f>E9*$B$5/2</f>
        <v>0.8243699632233652</v>
      </c>
      <c r="G9" s="2">
        <f>D9/$D$7/SQRT(1-E9)</f>
        <v>0.17240565739885494</v>
      </c>
      <c r="H9" s="2">
        <f>ABS(G9*SQRT(($B$5-3)/($B$5-2-G9^2)))</f>
        <v>0.15995659160537265</v>
      </c>
      <c r="I9" s="2">
        <f>G9^2/2*E9/(1-E9)</f>
        <v>3.3332155377490979E-3</v>
      </c>
    </row>
    <row r="10" spans="1:23" x14ac:dyDescent="0.25">
      <c r="B10" s="15">
        <v>0.1899999976</v>
      </c>
      <c r="C10" s="15">
        <v>0.69999998809999997</v>
      </c>
      <c r="D10" s="2">
        <f t="shared" ref="D10:D17" si="0">C10-($S$11*B10+$T$11)</f>
        <v>-8.4355012604588109E-2</v>
      </c>
      <c r="E10" s="2">
        <f t="shared" ref="E10:E17" si="1">1/$B$5+1/($B$5-1)*((B10-$B$6)/$B$7)^2</f>
        <v>0.16629905952567098</v>
      </c>
      <c r="F10" s="2">
        <f t="shared" ref="F10:F17" si="2">E10*$B$5/2</f>
        <v>0.74834576786551943</v>
      </c>
      <c r="G10" s="2">
        <f t="shared" ref="G10:G17" si="3">D10/$D$7/SQRT(1-E10)</f>
        <v>-7.6232579787962468E-2</v>
      </c>
      <c r="H10" s="2">
        <f t="shared" ref="H10:H17" si="4">ABS(G10*SQRT(($B$5-3)/($B$5-2-G10^2)))</f>
        <v>7.0606969695318933E-2</v>
      </c>
      <c r="I10" s="2">
        <f t="shared" ref="I10:I17" si="5">G10^2/2*E10/(1-E10)</f>
        <v>5.7960315394713676E-4</v>
      </c>
      <c r="S10" s="7" t="s">
        <v>8</v>
      </c>
      <c r="V10" s="8" t="s">
        <v>9</v>
      </c>
      <c r="W10" s="9"/>
    </row>
    <row r="11" spans="1:23" x14ac:dyDescent="0.25">
      <c r="B11" s="15">
        <v>0.21999999880000001</v>
      </c>
      <c r="C11" s="15">
        <v>0.81999999280000002</v>
      </c>
      <c r="D11" s="2">
        <f t="shared" si="0"/>
        <v>-0.47913609547080516</v>
      </c>
      <c r="E11" s="2">
        <f t="shared" si="1"/>
        <v>0.14518122189795613</v>
      </c>
      <c r="F11" s="2">
        <f t="shared" si="2"/>
        <v>0.65331549854080251</v>
      </c>
      <c r="G11" s="2">
        <f t="shared" si="3"/>
        <v>-0.42761874100496466</v>
      </c>
      <c r="H11" s="2">
        <f t="shared" si="4"/>
        <v>0.40117252206215537</v>
      </c>
      <c r="I11" s="2">
        <f t="shared" si="5"/>
        <v>1.5528155046375081E-2</v>
      </c>
      <c r="S11" s="2">
        <f t="array" ref="S11:T15">LINEST(C9:C17,B9:B17,TRUE,TRUE)</f>
        <v>17.159368899165816</v>
      </c>
      <c r="T11" s="2">
        <v>-2.4759250489544318</v>
      </c>
      <c r="V11" s="9" t="s">
        <v>11</v>
      </c>
      <c r="W11" s="9" t="s">
        <v>12</v>
      </c>
    </row>
    <row r="12" spans="1:23" x14ac:dyDescent="0.25">
      <c r="B12" s="15">
        <v>0.23499999939999999</v>
      </c>
      <c r="C12" s="15">
        <v>0.87999999520000005</v>
      </c>
      <c r="D12" s="2">
        <f t="shared" si="0"/>
        <v>-0.6765266368539139</v>
      </c>
      <c r="E12" s="2">
        <f t="shared" si="1"/>
        <v>0.13652290849627235</v>
      </c>
      <c r="F12" s="2">
        <f t="shared" si="2"/>
        <v>0.61435308823322554</v>
      </c>
      <c r="G12" s="2">
        <f t="shared" si="3"/>
        <v>-0.6007508013223084</v>
      </c>
      <c r="H12" s="2">
        <f t="shared" si="4"/>
        <v>0.57110429824838693</v>
      </c>
      <c r="I12" s="2">
        <f t="shared" si="5"/>
        <v>2.8530766130369645E-2</v>
      </c>
      <c r="S12" s="2">
        <v>2.0335703868158097</v>
      </c>
      <c r="T12" s="2">
        <v>0.78328399504570945</v>
      </c>
      <c r="V12" s="9" t="s">
        <v>10</v>
      </c>
      <c r="W12" s="9" t="s">
        <v>13</v>
      </c>
    </row>
    <row r="13" spans="1:23" x14ac:dyDescent="0.25">
      <c r="B13" s="15">
        <v>0.23499999939999999</v>
      </c>
      <c r="C13" s="15">
        <v>1.1499999759999999</v>
      </c>
      <c r="D13" s="2">
        <f t="shared" si="0"/>
        <v>-0.40652665605391403</v>
      </c>
      <c r="E13" s="2">
        <f t="shared" si="1"/>
        <v>0.13652290849627235</v>
      </c>
      <c r="F13" s="2">
        <f t="shared" si="2"/>
        <v>0.61435308823322554</v>
      </c>
      <c r="G13" s="2">
        <f t="shared" si="3"/>
        <v>-0.360992754873602</v>
      </c>
      <c r="H13" s="2">
        <f t="shared" si="4"/>
        <v>0.33736942693272909</v>
      </c>
      <c r="I13" s="2">
        <f t="shared" si="5"/>
        <v>1.030200337194263E-2</v>
      </c>
      <c r="S13" s="2">
        <v>0.91048672362985306</v>
      </c>
      <c r="T13" s="2">
        <v>1.2118953858770751</v>
      </c>
      <c r="V13" s="9" t="s">
        <v>14</v>
      </c>
      <c r="W13" s="9" t="s">
        <v>15</v>
      </c>
    </row>
    <row r="14" spans="1:23" x14ac:dyDescent="0.25">
      <c r="B14" s="15">
        <v>0.30000001189999997</v>
      </c>
      <c r="C14" s="15">
        <v>1.5</v>
      </c>
      <c r="D14" s="2">
        <f t="shared" si="0"/>
        <v>-1.1718858249918025</v>
      </c>
      <c r="E14" s="2">
        <f t="shared" si="1"/>
        <v>0.11364524970281818</v>
      </c>
      <c r="F14" s="2">
        <f t="shared" si="2"/>
        <v>0.51140362366268177</v>
      </c>
      <c r="G14" s="2">
        <f t="shared" si="3"/>
        <v>-1.0271086361028352</v>
      </c>
      <c r="H14" s="2">
        <f t="shared" si="4"/>
        <v>1.0318446786956377</v>
      </c>
      <c r="I14" s="2">
        <f t="shared" si="5"/>
        <v>6.7631103974820334E-2</v>
      </c>
      <c r="S14" s="2">
        <v>71.200690264696078</v>
      </c>
      <c r="T14" s="2">
        <v>7</v>
      </c>
      <c r="V14" s="9" t="s">
        <v>16</v>
      </c>
      <c r="W14" s="9" t="s">
        <v>17</v>
      </c>
    </row>
    <row r="15" spans="1:23" x14ac:dyDescent="0.25">
      <c r="B15" s="15">
        <v>0.34999999399999998</v>
      </c>
      <c r="C15" s="15">
        <v>4.4000000950000002</v>
      </c>
      <c r="D15" s="2">
        <f t="shared" si="0"/>
        <v>0.87014613220260983</v>
      </c>
      <c r="E15" s="2">
        <f t="shared" si="1"/>
        <v>0.1122373948637391</v>
      </c>
      <c r="F15" s="2">
        <f t="shared" si="2"/>
        <v>0.50506827688682598</v>
      </c>
      <c r="G15" s="2">
        <f t="shared" si="3"/>
        <v>0.76204152663514502</v>
      </c>
      <c r="H15" s="2">
        <f t="shared" si="4"/>
        <v>0.73673393389588548</v>
      </c>
      <c r="I15" s="2">
        <f t="shared" si="5"/>
        <v>3.6708616043259444E-2</v>
      </c>
      <c r="S15" s="2">
        <v>104.57177213843305</v>
      </c>
      <c r="T15" s="2">
        <v>10.280832984171012</v>
      </c>
      <c r="V15" s="9" t="s">
        <v>18</v>
      </c>
      <c r="W15" s="9" t="s">
        <v>19</v>
      </c>
    </row>
    <row r="16" spans="1:23" x14ac:dyDescent="0.25">
      <c r="B16" s="15">
        <v>0.41999998690000001</v>
      </c>
      <c r="C16" s="15">
        <v>7.3000001909999996</v>
      </c>
      <c r="D16" s="2">
        <f t="shared" si="0"/>
        <v>2.5689905270925211</v>
      </c>
      <c r="E16" s="2">
        <f t="shared" si="1"/>
        <v>0.13391836682729291</v>
      </c>
      <c r="F16" s="2">
        <f t="shared" si="2"/>
        <v>0.60263265072281813</v>
      </c>
      <c r="G16" s="2">
        <f t="shared" si="3"/>
        <v>2.2778124193907492</v>
      </c>
      <c r="H16" s="2">
        <f t="shared" si="4"/>
        <v>4.1453953120432976</v>
      </c>
      <c r="I16" s="2">
        <f t="shared" si="5"/>
        <v>0.40113192996751257</v>
      </c>
      <c r="S16" s="10"/>
      <c r="T16" s="11"/>
    </row>
    <row r="17" spans="2:38" x14ac:dyDescent="0.25">
      <c r="B17" s="15">
        <v>0.85000002379999995</v>
      </c>
      <c r="C17" s="15">
        <v>11.30000019</v>
      </c>
      <c r="D17" s="2">
        <f t="shared" si="0"/>
        <v>-0.80953873372949126</v>
      </c>
      <c r="E17" s="2">
        <f t="shared" si="1"/>
        <v>0.87247956502922985</v>
      </c>
      <c r="F17" s="2">
        <f t="shared" si="2"/>
        <v>3.9261580426315343</v>
      </c>
      <c r="G17" s="2">
        <f t="shared" si="3"/>
        <v>-1.8706072294378746</v>
      </c>
      <c r="H17" s="2">
        <f t="shared" si="4"/>
        <v>2.4489099169857216</v>
      </c>
      <c r="I17" s="2">
        <f t="shared" si="5"/>
        <v>11.970456137831533</v>
      </c>
    </row>
    <row r="20" spans="2:38" x14ac:dyDescent="0.25">
      <c r="B20" s="10" t="s">
        <v>48</v>
      </c>
    </row>
    <row r="21" spans="2:38" x14ac:dyDescent="0.25">
      <c r="B21" s="10" t="s">
        <v>49</v>
      </c>
    </row>
    <row r="22" spans="2:38" x14ac:dyDescent="0.25">
      <c r="B22" s="10" t="s">
        <v>50</v>
      </c>
    </row>
    <row r="24" spans="2:38" x14ac:dyDescent="0.25">
      <c r="H24" s="10" t="s">
        <v>75</v>
      </c>
    </row>
    <row r="25" spans="2:38" x14ac:dyDescent="0.25">
      <c r="H25" s="20" t="s">
        <v>73</v>
      </c>
      <c r="I25" s="20" t="s">
        <v>74</v>
      </c>
    </row>
    <row r="26" spans="2:38" x14ac:dyDescent="0.25">
      <c r="H26" s="2">
        <v>0.01</v>
      </c>
      <c r="I26" s="2">
        <f>($B$5-1)/SQRT($B$5)*SQRT(_xlfn.T.INV(H26/2/$B$5,$B$5-2)^2/($B$5-2+_xlfn.T.INV(H26/2/$B$5,$B$5-2)^2))</f>
        <v>2.3868098750709166</v>
      </c>
    </row>
    <row r="27" spans="2:38" x14ac:dyDescent="0.25">
      <c r="H27" s="2">
        <v>0.05</v>
      </c>
      <c r="I27" s="2">
        <f>($B$5-1)/SQRT($B$5)*SQRT(_xlfn.T.INV(H27/2/$B$5,$B$5-2)^2/($B$5-2+_xlfn.T.INV(H27/2/$B$5,$B$5-2)^2))</f>
        <v>2.2150042233255332</v>
      </c>
    </row>
    <row r="28" spans="2:38" x14ac:dyDescent="0.25">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row>
    <row r="29" spans="2:38" x14ac:dyDescent="0.25">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row>
    <row r="59" spans="4:47" x14ac:dyDescent="0.25">
      <c r="D59" s="3"/>
    </row>
    <row r="60" spans="4:47" x14ac:dyDescent="0.25">
      <c r="D60" s="3"/>
    </row>
    <row r="61" spans="4:47" x14ac:dyDescent="0.25">
      <c r="D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row>
    <row r="62" spans="4:47" x14ac:dyDescent="0.25">
      <c r="D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row>
    <row r="63" spans="4:47" x14ac:dyDescent="0.25">
      <c r="D63" s="3"/>
    </row>
    <row r="64" spans="4:47" x14ac:dyDescent="0.25">
      <c r="D64" s="3"/>
    </row>
    <row r="65" spans="4:4" x14ac:dyDescent="0.25">
      <c r="D65" s="3"/>
    </row>
    <row r="66" spans="4:4" x14ac:dyDescent="0.25">
      <c r="D66" s="3"/>
    </row>
    <row r="67" spans="4:4" x14ac:dyDescent="0.25">
      <c r="D67" s="3"/>
    </row>
    <row r="68" spans="4:4" x14ac:dyDescent="0.25">
      <c r="D68" s="3"/>
    </row>
    <row r="69" spans="4:4" x14ac:dyDescent="0.25">
      <c r="D69" s="3"/>
    </row>
    <row r="70" spans="4:4" x14ac:dyDescent="0.25">
      <c r="D70" s="3"/>
    </row>
    <row r="71" spans="4:4" x14ac:dyDescent="0.25">
      <c r="D71" s="3"/>
    </row>
    <row r="72" spans="4:4" x14ac:dyDescent="0.25">
      <c r="D72" s="3"/>
    </row>
    <row r="73" spans="4:4" x14ac:dyDescent="0.25">
      <c r="D73" s="3"/>
    </row>
    <row r="74" spans="4:4" x14ac:dyDescent="0.25">
      <c r="D74" s="3"/>
    </row>
    <row r="75" spans="4:4" x14ac:dyDescent="0.25">
      <c r="D75" s="3"/>
    </row>
    <row r="76" spans="4:4" x14ac:dyDescent="0.25">
      <c r="D76" s="3"/>
    </row>
    <row r="77" spans="4:4" x14ac:dyDescent="0.25">
      <c r="D77" s="3"/>
    </row>
    <row r="78" spans="4:4" x14ac:dyDescent="0.25">
      <c r="D78" s="3"/>
    </row>
    <row r="79" spans="4:4" x14ac:dyDescent="0.25">
      <c r="D79" s="3"/>
    </row>
    <row r="80" spans="4:4" x14ac:dyDescent="0.25">
      <c r="D80" s="3"/>
    </row>
    <row r="81" spans="4:11" x14ac:dyDescent="0.25">
      <c r="D81" s="3"/>
    </row>
    <row r="82" spans="4:11" x14ac:dyDescent="0.25">
      <c r="D82" s="3"/>
    </row>
    <row r="83" spans="4:11" x14ac:dyDescent="0.25">
      <c r="D83" s="3"/>
    </row>
    <row r="84" spans="4:11" x14ac:dyDescent="0.25">
      <c r="D84" s="3"/>
    </row>
    <row r="85" spans="4:11" x14ac:dyDescent="0.25">
      <c r="D85" s="3"/>
    </row>
    <row r="86" spans="4:11" x14ac:dyDescent="0.25">
      <c r="D86" s="3"/>
    </row>
    <row r="87" spans="4:11" x14ac:dyDescent="0.25">
      <c r="D87" s="3"/>
    </row>
    <row r="88" spans="4:11" x14ac:dyDescent="0.25">
      <c r="D88" s="3"/>
    </row>
    <row r="89" spans="4:11" x14ac:dyDescent="0.25">
      <c r="D89" s="3"/>
    </row>
    <row r="90" spans="4:11" x14ac:dyDescent="0.25">
      <c r="D90" s="3"/>
    </row>
    <row r="91" spans="4:11" x14ac:dyDescent="0.25">
      <c r="D91" s="3"/>
    </row>
    <row r="92" spans="4:11" x14ac:dyDescent="0.25">
      <c r="D92" s="3"/>
    </row>
    <row r="93" spans="4:11" x14ac:dyDescent="0.25">
      <c r="D93" s="3"/>
    </row>
    <row r="94" spans="4:11" x14ac:dyDescent="0.25">
      <c r="D94" s="3"/>
    </row>
    <row r="95" spans="4:11" x14ac:dyDescent="0.25">
      <c r="D95" s="3"/>
    </row>
    <row r="96" spans="4:11" x14ac:dyDescent="0.25">
      <c r="J96" s="3"/>
      <c r="K96" s="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6"/>
  <sheetViews>
    <sheetView workbookViewId="0">
      <selection activeCell="S32" sqref="S32"/>
    </sheetView>
  </sheetViews>
  <sheetFormatPr defaultColWidth="9.140625" defaultRowHeight="15" x14ac:dyDescent="0.25"/>
  <cols>
    <col min="1" max="16384" width="9.140625" style="2"/>
  </cols>
  <sheetData>
    <row r="1" spans="1:23" x14ac:dyDescent="0.25">
      <c r="A1" s="16" t="s">
        <v>36</v>
      </c>
    </row>
    <row r="2" spans="1:23" ht="15.75" x14ac:dyDescent="0.3">
      <c r="A2" s="16" t="s">
        <v>37</v>
      </c>
      <c r="S2" s="4" t="s">
        <v>2</v>
      </c>
    </row>
    <row r="3" spans="1:23" ht="15.75" x14ac:dyDescent="0.3">
      <c r="A3" s="16" t="s">
        <v>38</v>
      </c>
      <c r="S3" s="4" t="s">
        <v>3</v>
      </c>
    </row>
    <row r="4" spans="1:23" x14ac:dyDescent="0.25">
      <c r="A4" s="16" t="s">
        <v>39</v>
      </c>
      <c r="S4" s="5" t="s">
        <v>4</v>
      </c>
    </row>
    <row r="5" spans="1:23" x14ac:dyDescent="0.25">
      <c r="A5" s="12" t="s">
        <v>23</v>
      </c>
      <c r="B5" s="2">
        <f>COUNT(C9:C47)</f>
        <v>18</v>
      </c>
      <c r="E5" s="2">
        <f>4/B5</f>
        <v>0.22222222222222221</v>
      </c>
      <c r="H5" s="12" t="s">
        <v>30</v>
      </c>
      <c r="I5" s="2">
        <f>4/B5</f>
        <v>0.22222222222222221</v>
      </c>
      <c r="S5" s="6" t="s">
        <v>5</v>
      </c>
    </row>
    <row r="6" spans="1:23" x14ac:dyDescent="0.25">
      <c r="A6" s="12" t="s">
        <v>24</v>
      </c>
      <c r="B6" s="2">
        <f>AVERAGE(B9:B47)</f>
        <v>145.15722222222223</v>
      </c>
      <c r="C6" s="2">
        <f>AVERAGE(C9:C47)</f>
        <v>11.275555555555556</v>
      </c>
      <c r="D6" s="2">
        <f>AVERAGE(D9:D47)</f>
        <v>-2.9605947323337506E-16</v>
      </c>
      <c r="H6" s="12" t="s">
        <v>31</v>
      </c>
      <c r="I6" s="2">
        <f>MAX(I9:I47)</f>
        <v>1.0618336318841315</v>
      </c>
      <c r="S6" s="5" t="s">
        <v>6</v>
      </c>
    </row>
    <row r="7" spans="1:23" x14ac:dyDescent="0.25">
      <c r="A7" s="12" t="s">
        <v>25</v>
      </c>
      <c r="B7" s="2">
        <f>_xlfn.STDEV.S(B9:B47)</f>
        <v>20.660235977684135</v>
      </c>
      <c r="C7" s="2">
        <f>_xlfn.STDEV.S(C9:C47)</f>
        <v>0.45911964635942409</v>
      </c>
      <c r="D7" s="2">
        <f>SQRT((B5-1)/(B5-2)*_xlfn.STDEV.S(D9:D47)^2)</f>
        <v>0.11025534588801768</v>
      </c>
      <c r="I7" s="1" t="s">
        <v>29</v>
      </c>
      <c r="S7" s="5" t="s">
        <v>7</v>
      </c>
    </row>
    <row r="8" spans="1:23" x14ac:dyDescent="0.25">
      <c r="B8" s="1" t="s">
        <v>0</v>
      </c>
      <c r="C8" s="1" t="s">
        <v>1</v>
      </c>
      <c r="D8" s="1" t="s">
        <v>20</v>
      </c>
      <c r="E8" s="1" t="s">
        <v>22</v>
      </c>
      <c r="F8" s="1" t="s">
        <v>26</v>
      </c>
      <c r="G8" s="1" t="s">
        <v>21</v>
      </c>
      <c r="H8" s="1" t="s">
        <v>27</v>
      </c>
      <c r="I8" s="1" t="s">
        <v>28</v>
      </c>
    </row>
    <row r="9" spans="1:23" x14ac:dyDescent="0.25">
      <c r="B9" s="2">
        <v>118.99</v>
      </c>
      <c r="C9" s="2">
        <v>10.79</v>
      </c>
      <c r="D9" s="2">
        <f>C9-($S$11*B9+$T$11)</f>
        <v>7.9941200444245908E-2</v>
      </c>
      <c r="E9" s="2">
        <f>1/$B$5+1/($B$5-1)*((B9-$B$6)/$B$7)^2</f>
        <v>0.14991725818856377</v>
      </c>
      <c r="F9" s="2">
        <f>E9*$B$5/2</f>
        <v>1.3492553236970739</v>
      </c>
      <c r="G9" s="2">
        <f>D9/$D$7/SQRT(1-E9)</f>
        <v>0.786394395872131</v>
      </c>
      <c r="H9" s="2">
        <f>ABS(G9*SQRT(($B$5-3)/($B$5-2-G9^2)))</f>
        <v>0.77657876467559273</v>
      </c>
      <c r="I9" s="2">
        <f>G9^2/2*E9/(1-E9)</f>
        <v>5.453072297949281E-2</v>
      </c>
    </row>
    <row r="10" spans="1:23" x14ac:dyDescent="0.25">
      <c r="B10" s="2">
        <v>120.76</v>
      </c>
      <c r="C10" s="2">
        <v>10.8</v>
      </c>
      <c r="D10" s="2">
        <f t="shared" ref="D10:D26" si="0">C10-($S$11*B10+$T$11)</f>
        <v>5.1689939014227804E-2</v>
      </c>
      <c r="E10" s="2">
        <f t="shared" ref="E10:E26" si="1">1/$B$5+1/($B$5-1)*((B10-$B$6)/$B$7)^2</f>
        <v>0.13758339775801004</v>
      </c>
      <c r="F10" s="2">
        <f t="shared" ref="F10:F26" si="2">E10*$B$5/2</f>
        <v>1.2382505798220904</v>
      </c>
      <c r="G10" s="2">
        <f t="shared" ref="G10:G26" si="3">D10/$D$7/SQRT(1-E10)</f>
        <v>0.5048330852198587</v>
      </c>
      <c r="H10" s="2">
        <f t="shared" ref="H10:H26" si="4">ABS(G10*SQRT(($B$5-3)/($B$5-2-G10^2)))</f>
        <v>0.4927426180704268</v>
      </c>
      <c r="I10" s="2">
        <f t="shared" ref="I10:I26" si="5">G10^2/2*E10/(1-E10)</f>
        <v>2.032893117178897E-2</v>
      </c>
      <c r="S10" s="7" t="s">
        <v>8</v>
      </c>
      <c r="V10" s="8" t="s">
        <v>9</v>
      </c>
      <c r="W10" s="9"/>
    </row>
    <row r="11" spans="1:23" x14ac:dyDescent="0.25">
      <c r="B11" s="2">
        <v>122.71</v>
      </c>
      <c r="C11" s="2">
        <v>10.86</v>
      </c>
      <c r="D11" s="2">
        <f t="shared" si="0"/>
        <v>6.9548718794713693E-2</v>
      </c>
      <c r="E11" s="2">
        <f t="shared" si="1"/>
        <v>0.12499491969422052</v>
      </c>
      <c r="F11" s="2">
        <f t="shared" si="2"/>
        <v>1.1249542772479848</v>
      </c>
      <c r="G11" s="2">
        <f t="shared" si="3"/>
        <v>0.67434818142925135</v>
      </c>
      <c r="H11" s="2">
        <f t="shared" si="4"/>
        <v>0.66241613367170293</v>
      </c>
      <c r="I11" s="2">
        <f t="shared" si="5"/>
        <v>3.2480310547862927E-2</v>
      </c>
      <c r="S11" s="2">
        <f t="array" ref="S11:T15">LINEST(C9:C26,B9:B26,TRUE,TRUE)</f>
        <v>2.1610882163853113E-2</v>
      </c>
      <c r="T11" s="2">
        <v>8.1385799308788709</v>
      </c>
      <c r="V11" s="9" t="s">
        <v>11</v>
      </c>
      <c r="W11" s="9" t="s">
        <v>12</v>
      </c>
    </row>
    <row r="12" spans="1:23" x14ac:dyDescent="0.25">
      <c r="B12" s="2">
        <v>125.48</v>
      </c>
      <c r="C12" s="2">
        <v>10.93</v>
      </c>
      <c r="D12" s="2">
        <f t="shared" si="0"/>
        <v>7.9686575200840437E-2</v>
      </c>
      <c r="E12" s="2">
        <f t="shared" si="1"/>
        <v>0.10891460740913239</v>
      </c>
      <c r="F12" s="2">
        <f t="shared" si="2"/>
        <v>0.98023146668219152</v>
      </c>
      <c r="G12" s="2">
        <f t="shared" si="3"/>
        <v>0.76564216688947107</v>
      </c>
      <c r="H12" s="2">
        <f t="shared" si="4"/>
        <v>0.75529520077039014</v>
      </c>
      <c r="I12" s="2">
        <f t="shared" si="5"/>
        <v>3.5825189616239574E-2</v>
      </c>
      <c r="S12" s="2">
        <v>1.2943148015071638E-3</v>
      </c>
      <c r="T12" s="2">
        <v>0.1896679162701865</v>
      </c>
      <c r="V12" s="9" t="s">
        <v>10</v>
      </c>
      <c r="W12" s="9" t="s">
        <v>13</v>
      </c>
    </row>
    <row r="13" spans="1:23" x14ac:dyDescent="0.25">
      <c r="B13" s="2">
        <v>127.31</v>
      </c>
      <c r="C13" s="2">
        <v>10.99</v>
      </c>
      <c r="D13" s="2">
        <f t="shared" si="0"/>
        <v>0.10013866084098844</v>
      </c>
      <c r="E13" s="2">
        <f t="shared" si="1"/>
        <v>9.9451236021237066E-2</v>
      </c>
      <c r="F13" s="2">
        <f t="shared" si="2"/>
        <v>0.89506112419113359</v>
      </c>
      <c r="G13" s="2">
        <f t="shared" si="3"/>
        <v>0.95708058413329677</v>
      </c>
      <c r="H13" s="2">
        <f t="shared" si="4"/>
        <v>0.95441206414253821</v>
      </c>
      <c r="I13" s="2">
        <f t="shared" si="5"/>
        <v>5.0578968353132012E-2</v>
      </c>
      <c r="S13" s="2">
        <v>0.94572265211151163</v>
      </c>
      <c r="T13" s="2">
        <v>0.11025534588801761</v>
      </c>
      <c r="V13" s="9" t="s">
        <v>14</v>
      </c>
      <c r="W13" s="9" t="s">
        <v>15</v>
      </c>
    </row>
    <row r="14" spans="1:23" x14ac:dyDescent="0.25">
      <c r="B14" s="2">
        <v>130.06</v>
      </c>
      <c r="C14" s="2">
        <v>10.96</v>
      </c>
      <c r="D14" s="2">
        <f t="shared" si="0"/>
        <v>1.0708734890393146E-2</v>
      </c>
      <c r="E14" s="2">
        <f t="shared" si="1"/>
        <v>8.6966038846539417E-2</v>
      </c>
      <c r="F14" s="2">
        <f t="shared" si="2"/>
        <v>0.78269434961885476</v>
      </c>
      <c r="G14" s="2">
        <f t="shared" si="3"/>
        <v>0.10164711228564838</v>
      </c>
      <c r="H14" s="2">
        <f t="shared" si="4"/>
        <v>9.8451186245013977E-2</v>
      </c>
      <c r="I14" s="2">
        <f t="shared" si="5"/>
        <v>4.9206542687672925E-4</v>
      </c>
      <c r="S14" s="2">
        <v>278.78227331356771</v>
      </c>
      <c r="T14" s="2">
        <v>16</v>
      </c>
      <c r="V14" s="9" t="s">
        <v>16</v>
      </c>
      <c r="W14" s="9" t="s">
        <v>17</v>
      </c>
    </row>
    <row r="15" spans="1:23" x14ac:dyDescent="0.25">
      <c r="B15" s="2">
        <v>132.41</v>
      </c>
      <c r="C15" s="2">
        <v>10.98</v>
      </c>
      <c r="D15" s="2">
        <f t="shared" si="0"/>
        <v>-2.0076838194661661E-2</v>
      </c>
      <c r="E15" s="2">
        <f t="shared" si="1"/>
        <v>7.7948522405452594E-2</v>
      </c>
      <c r="F15" s="2">
        <f t="shared" si="2"/>
        <v>0.70153670164907334</v>
      </c>
      <c r="G15" s="2">
        <f t="shared" si="3"/>
        <v>-0.18963481782456268</v>
      </c>
      <c r="H15" s="2">
        <f t="shared" si="4"/>
        <v>0.18381981438094269</v>
      </c>
      <c r="I15" s="2">
        <f t="shared" si="5"/>
        <v>1.5200535251222651E-3</v>
      </c>
      <c r="S15" s="2">
        <v>3.3889445836942631</v>
      </c>
      <c r="T15" s="2">
        <v>0.19449986075018241</v>
      </c>
      <c r="V15" s="9" t="s">
        <v>18</v>
      </c>
      <c r="W15" s="9" t="s">
        <v>19</v>
      </c>
    </row>
    <row r="16" spans="1:23" x14ac:dyDescent="0.25">
      <c r="B16" s="2">
        <v>135.88999999999999</v>
      </c>
      <c r="C16" s="2">
        <v>11.03</v>
      </c>
      <c r="D16" s="2">
        <f t="shared" si="0"/>
        <v>-4.5282708124871007E-2</v>
      </c>
      <c r="E16" s="2">
        <f t="shared" si="1"/>
        <v>6.7390866646500611E-2</v>
      </c>
      <c r="F16" s="2">
        <f t="shared" si="2"/>
        <v>0.60651779981850551</v>
      </c>
      <c r="G16" s="2">
        <f t="shared" si="3"/>
        <v>-0.42528777957196051</v>
      </c>
      <c r="H16" s="2">
        <f t="shared" si="4"/>
        <v>0.41413051407462742</v>
      </c>
      <c r="I16" s="2">
        <f t="shared" si="5"/>
        <v>6.5348735556843935E-3</v>
      </c>
      <c r="S16" s="10"/>
      <c r="T16" s="11"/>
    </row>
    <row r="17" spans="2:38" x14ac:dyDescent="0.25">
      <c r="B17" s="2">
        <v>139.02000000000001</v>
      </c>
      <c r="C17" s="2">
        <v>11.08</v>
      </c>
      <c r="D17" s="2">
        <f t="shared" si="0"/>
        <v>-6.2924769297730165E-2</v>
      </c>
      <c r="E17" s="2">
        <f t="shared" si="1"/>
        <v>6.0746235139992194E-2</v>
      </c>
      <c r="F17" s="2">
        <f t="shared" si="2"/>
        <v>0.54671611625992977</v>
      </c>
      <c r="G17" s="2">
        <f t="shared" si="3"/>
        <v>-0.58888501556716677</v>
      </c>
      <c r="H17" s="2">
        <f t="shared" si="4"/>
        <v>0.57646688680492697</v>
      </c>
      <c r="I17" s="2">
        <f t="shared" si="5"/>
        <v>1.1214177708827171E-2</v>
      </c>
    </row>
    <row r="18" spans="2:38" x14ac:dyDescent="0.25">
      <c r="B18" s="2">
        <v>140.25</v>
      </c>
      <c r="C18" s="2">
        <v>11.1</v>
      </c>
      <c r="D18" s="2">
        <f t="shared" si="0"/>
        <v>-6.9506154359270766E-2</v>
      </c>
      <c r="E18" s="2">
        <f t="shared" si="1"/>
        <v>5.8874133129294209E-2</v>
      </c>
      <c r="F18" s="2">
        <f t="shared" si="2"/>
        <v>0.52986719816364791</v>
      </c>
      <c r="G18" s="2">
        <f t="shared" si="3"/>
        <v>-0.64982998847696771</v>
      </c>
      <c r="H18" s="2">
        <f t="shared" si="4"/>
        <v>0.63766623081033691</v>
      </c>
      <c r="I18" s="2">
        <f t="shared" si="5"/>
        <v>1.3208281569250904E-2</v>
      </c>
    </row>
    <row r="19" spans="2:38" x14ac:dyDescent="0.25">
      <c r="B19" s="2">
        <v>145.61000000000001</v>
      </c>
      <c r="C19" s="2">
        <v>11.19</v>
      </c>
      <c r="D19" s="2">
        <f t="shared" si="0"/>
        <v>-9.5340482757523048E-2</v>
      </c>
      <c r="E19" s="2">
        <f t="shared" si="1"/>
        <v>5.5583807655282549E-2</v>
      </c>
      <c r="F19" s="2">
        <f t="shared" si="2"/>
        <v>0.50025426889754299</v>
      </c>
      <c r="G19" s="2">
        <f t="shared" si="3"/>
        <v>-0.88980732852629341</v>
      </c>
      <c r="H19" s="2">
        <f t="shared" si="4"/>
        <v>0.88369436860641926</v>
      </c>
      <c r="I19" s="2">
        <f t="shared" si="5"/>
        <v>2.3299512284264086E-2</v>
      </c>
    </row>
    <row r="20" spans="2:38" x14ac:dyDescent="0.25">
      <c r="B20" s="2">
        <v>153.44999999999999</v>
      </c>
      <c r="C20" s="2">
        <v>11.25</v>
      </c>
      <c r="D20" s="2">
        <f t="shared" si="0"/>
        <v>-0.20476979892213087</v>
      </c>
      <c r="E20" s="2">
        <f t="shared" si="1"/>
        <v>6.5032767186570972E-2</v>
      </c>
      <c r="F20" s="2">
        <f t="shared" si="2"/>
        <v>0.58529490467913869</v>
      </c>
      <c r="G20" s="2">
        <f t="shared" si="3"/>
        <v>-1.9207376632675455</v>
      </c>
      <c r="H20" s="2">
        <f t="shared" si="4"/>
        <v>2.1201721680082777</v>
      </c>
      <c r="I20" s="2">
        <f t="shared" si="5"/>
        <v>0.12830451886041522</v>
      </c>
    </row>
    <row r="21" spans="2:38" x14ac:dyDescent="0.25">
      <c r="B21" s="2">
        <v>158.03</v>
      </c>
      <c r="C21" s="2">
        <v>11.4</v>
      </c>
      <c r="D21" s="2">
        <f t="shared" si="0"/>
        <v>-0.15374763923257895</v>
      </c>
      <c r="E21" s="2">
        <f t="shared" si="1"/>
        <v>7.8391820212382834E-2</v>
      </c>
      <c r="F21" s="2">
        <f t="shared" si="2"/>
        <v>0.70552638191144545</v>
      </c>
      <c r="G21" s="2">
        <f t="shared" si="3"/>
        <v>-1.4525652143992913</v>
      </c>
      <c r="H21" s="2">
        <f t="shared" si="4"/>
        <v>1.5094867228161213</v>
      </c>
      <c r="I21" s="2">
        <f t="shared" si="5"/>
        <v>8.9735794322965995E-2</v>
      </c>
    </row>
    <row r="22" spans="2:38" x14ac:dyDescent="0.25">
      <c r="B22" s="2">
        <v>162.72</v>
      </c>
      <c r="C22" s="2">
        <v>11.61</v>
      </c>
      <c r="D22" s="2">
        <f t="shared" si="0"/>
        <v>-4.5102676581048939E-2</v>
      </c>
      <c r="E22" s="2">
        <f t="shared" si="1"/>
        <v>9.806318987092888E-2</v>
      </c>
      <c r="F22" s="2">
        <f t="shared" si="2"/>
        <v>0.88256870883835992</v>
      </c>
      <c r="G22" s="2">
        <f t="shared" si="3"/>
        <v>-0.43073940472125805</v>
      </c>
      <c r="H22" s="2">
        <f t="shared" si="4"/>
        <v>0.41950100011457603</v>
      </c>
      <c r="I22" s="2">
        <f t="shared" si="5"/>
        <v>1.0086235769203039E-2</v>
      </c>
    </row>
    <row r="23" spans="2:38" x14ac:dyDescent="0.25">
      <c r="B23" s="2">
        <v>167.67</v>
      </c>
      <c r="C23" s="2">
        <v>11.69</v>
      </c>
      <c r="D23" s="2">
        <f t="shared" si="0"/>
        <v>-7.2076543292121542E-2</v>
      </c>
      <c r="E23" s="2">
        <f t="shared" si="1"/>
        <v>0.1254010976299369</v>
      </c>
      <c r="F23" s="2">
        <f t="shared" si="2"/>
        <v>1.1286098786694321</v>
      </c>
      <c r="G23" s="2">
        <f t="shared" si="3"/>
        <v>-0.69902036770719311</v>
      </c>
      <c r="H23" s="2">
        <f t="shared" si="4"/>
        <v>0.68740133882050924</v>
      </c>
      <c r="I23" s="2">
        <f t="shared" si="5"/>
        <v>3.5030156261783026E-2</v>
      </c>
    </row>
    <row r="24" spans="2:38" x14ac:dyDescent="0.25">
      <c r="B24" s="2">
        <v>172.86</v>
      </c>
      <c r="C24" s="2">
        <v>11.91</v>
      </c>
      <c r="D24" s="2">
        <f t="shared" si="0"/>
        <v>3.5762978277480428E-2</v>
      </c>
      <c r="E24" s="2">
        <f t="shared" si="1"/>
        <v>0.16131694795375062</v>
      </c>
      <c r="F24" s="2">
        <f t="shared" si="2"/>
        <v>1.4518525315837556</v>
      </c>
      <c r="G24" s="2">
        <f t="shared" si="3"/>
        <v>0.35418901643038725</v>
      </c>
      <c r="H24" s="2">
        <f t="shared" si="4"/>
        <v>0.34429443690454609</v>
      </c>
      <c r="I24" s="2">
        <f t="shared" si="5"/>
        <v>1.2064860726465709E-2</v>
      </c>
    </row>
    <row r="25" spans="2:38" x14ac:dyDescent="0.25">
      <c r="B25" s="2">
        <v>177.52</v>
      </c>
      <c r="C25" s="2">
        <v>12.07</v>
      </c>
      <c r="D25" s="2">
        <f t="shared" si="0"/>
        <v>9.5056267393925253E-2</v>
      </c>
      <c r="E25" s="2">
        <f t="shared" si="1"/>
        <v>0.19989070477916376</v>
      </c>
      <c r="F25" s="2">
        <f t="shared" si="2"/>
        <v>1.7990163430124739</v>
      </c>
      <c r="G25" s="2">
        <f t="shared" si="3"/>
        <v>0.96384332212420887</v>
      </c>
      <c r="H25" s="2">
        <f t="shared" si="4"/>
        <v>0.96157009932649129</v>
      </c>
      <c r="I25" s="2">
        <f t="shared" si="5"/>
        <v>0.11604493063073028</v>
      </c>
    </row>
    <row r="26" spans="2:38" x14ac:dyDescent="0.25">
      <c r="B26" s="2">
        <v>182.09</v>
      </c>
      <c r="C26" s="2">
        <v>12.32</v>
      </c>
      <c r="D26" s="2">
        <f t="shared" si="0"/>
        <v>0.24629453590511652</v>
      </c>
      <c r="E26" s="2">
        <f t="shared" si="1"/>
        <v>0.24353244947304278</v>
      </c>
      <c r="F26" s="2">
        <f t="shared" si="2"/>
        <v>2.1917920452573849</v>
      </c>
      <c r="G26" s="2">
        <f t="shared" si="3"/>
        <v>2.5683840804427134</v>
      </c>
      <c r="H26" s="2">
        <f t="shared" si="4"/>
        <v>3.2438672225811622</v>
      </c>
      <c r="I26" s="2">
        <f t="shared" si="5"/>
        <v>1.0618336318841315</v>
      </c>
    </row>
    <row r="28" spans="2:38" x14ac:dyDescent="0.25">
      <c r="B28" s="10" t="s">
        <v>60</v>
      </c>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row>
    <row r="29" spans="2:38" x14ac:dyDescent="0.25">
      <c r="B29" s="10" t="s">
        <v>61</v>
      </c>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row>
    <row r="30" spans="2:38" x14ac:dyDescent="0.25">
      <c r="B30" s="10" t="s">
        <v>62</v>
      </c>
    </row>
    <row r="59" spans="4:47" x14ac:dyDescent="0.25">
      <c r="D59" s="3"/>
    </row>
    <row r="60" spans="4:47" x14ac:dyDescent="0.25">
      <c r="D60" s="3"/>
    </row>
    <row r="61" spans="4:47" x14ac:dyDescent="0.25">
      <c r="D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row>
    <row r="62" spans="4:47" x14ac:dyDescent="0.25">
      <c r="D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row>
    <row r="63" spans="4:47" x14ac:dyDescent="0.25">
      <c r="D63" s="3"/>
    </row>
    <row r="64" spans="4:47" x14ac:dyDescent="0.25">
      <c r="D64" s="3"/>
    </row>
    <row r="65" spans="4:4" x14ac:dyDescent="0.25">
      <c r="D65" s="3"/>
    </row>
    <row r="66" spans="4:4" x14ac:dyDescent="0.25">
      <c r="D66" s="3"/>
    </row>
    <row r="67" spans="4:4" x14ac:dyDescent="0.25">
      <c r="D67" s="3"/>
    </row>
    <row r="68" spans="4:4" x14ac:dyDescent="0.25">
      <c r="D68" s="3"/>
    </row>
    <row r="69" spans="4:4" x14ac:dyDescent="0.25">
      <c r="D69" s="3"/>
    </row>
    <row r="70" spans="4:4" x14ac:dyDescent="0.25">
      <c r="D70" s="3"/>
    </row>
    <row r="71" spans="4:4" x14ac:dyDescent="0.25">
      <c r="D71" s="3"/>
    </row>
    <row r="72" spans="4:4" x14ac:dyDescent="0.25">
      <c r="D72" s="3"/>
    </row>
    <row r="73" spans="4:4" x14ac:dyDescent="0.25">
      <c r="D73" s="3"/>
    </row>
    <row r="74" spans="4:4" x14ac:dyDescent="0.25">
      <c r="D74" s="3"/>
    </row>
    <row r="75" spans="4:4" x14ac:dyDescent="0.25">
      <c r="D75" s="3"/>
    </row>
    <row r="76" spans="4:4" x14ac:dyDescent="0.25">
      <c r="D76" s="3"/>
    </row>
    <row r="77" spans="4:4" x14ac:dyDescent="0.25">
      <c r="D77" s="3"/>
    </row>
    <row r="78" spans="4:4" x14ac:dyDescent="0.25">
      <c r="D78" s="3"/>
    </row>
    <row r="79" spans="4:4" x14ac:dyDescent="0.25">
      <c r="D79" s="3"/>
    </row>
    <row r="80" spans="4:4" x14ac:dyDescent="0.25">
      <c r="D80" s="3"/>
    </row>
    <row r="81" spans="4:11" x14ac:dyDescent="0.25">
      <c r="D81" s="3"/>
    </row>
    <row r="82" spans="4:11" x14ac:dyDescent="0.25">
      <c r="D82" s="3"/>
    </row>
    <row r="83" spans="4:11" x14ac:dyDescent="0.25">
      <c r="D83" s="3"/>
    </row>
    <row r="84" spans="4:11" x14ac:dyDescent="0.25">
      <c r="D84" s="3"/>
    </row>
    <row r="85" spans="4:11" x14ac:dyDescent="0.25">
      <c r="D85" s="3"/>
    </row>
    <row r="86" spans="4:11" x14ac:dyDescent="0.25">
      <c r="D86" s="3"/>
    </row>
    <row r="87" spans="4:11" x14ac:dyDescent="0.25">
      <c r="D87" s="3"/>
    </row>
    <row r="88" spans="4:11" x14ac:dyDescent="0.25">
      <c r="D88" s="3"/>
    </row>
    <row r="89" spans="4:11" x14ac:dyDescent="0.25">
      <c r="D89" s="3"/>
    </row>
    <row r="90" spans="4:11" x14ac:dyDescent="0.25">
      <c r="D90" s="3"/>
    </row>
    <row r="91" spans="4:11" x14ac:dyDescent="0.25">
      <c r="D91" s="3"/>
    </row>
    <row r="92" spans="4:11" x14ac:dyDescent="0.25">
      <c r="D92" s="3"/>
    </row>
    <row r="93" spans="4:11" x14ac:dyDescent="0.25">
      <c r="D93" s="3"/>
    </row>
    <row r="94" spans="4:11" x14ac:dyDescent="0.25">
      <c r="D94" s="3"/>
    </row>
    <row r="95" spans="4:11" x14ac:dyDescent="0.25">
      <c r="D95" s="3"/>
    </row>
    <row r="96" spans="4:11" x14ac:dyDescent="0.25">
      <c r="J96" s="3"/>
      <c r="K96" s="3"/>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6"/>
  <sheetViews>
    <sheetView workbookViewId="0">
      <selection activeCell="B23" sqref="B23"/>
    </sheetView>
  </sheetViews>
  <sheetFormatPr defaultColWidth="9.140625" defaultRowHeight="15" x14ac:dyDescent="0.25"/>
  <cols>
    <col min="1" max="16384" width="9.140625" style="2"/>
  </cols>
  <sheetData>
    <row r="1" spans="1:23" x14ac:dyDescent="0.25">
      <c r="A1" s="13" t="s">
        <v>40</v>
      </c>
    </row>
    <row r="2" spans="1:23" ht="15.75" x14ac:dyDescent="0.3">
      <c r="A2" s="14" t="s">
        <v>41</v>
      </c>
      <c r="S2" s="4" t="s">
        <v>2</v>
      </c>
    </row>
    <row r="3" spans="1:23" ht="15.75" x14ac:dyDescent="0.3">
      <c r="A3" s="14" t="s">
        <v>42</v>
      </c>
      <c r="S3" s="4" t="s">
        <v>3</v>
      </c>
    </row>
    <row r="4" spans="1:23" x14ac:dyDescent="0.25">
      <c r="A4" s="14" t="s">
        <v>43</v>
      </c>
      <c r="S4" s="5" t="s">
        <v>4</v>
      </c>
    </row>
    <row r="5" spans="1:23" x14ac:dyDescent="0.25">
      <c r="A5" s="12" t="s">
        <v>23</v>
      </c>
      <c r="B5" s="2">
        <f>COUNT(C9:C47)</f>
        <v>11</v>
      </c>
      <c r="E5" s="2">
        <f>4/B5</f>
        <v>0.36363636363636365</v>
      </c>
      <c r="H5" s="12" t="s">
        <v>30</v>
      </c>
      <c r="I5" s="2">
        <f>4/B5</f>
        <v>0.36363636363636365</v>
      </c>
      <c r="S5" s="6" t="s">
        <v>5</v>
      </c>
    </row>
    <row r="6" spans="1:23" x14ac:dyDescent="0.25">
      <c r="A6" s="12" t="s">
        <v>24</v>
      </c>
      <c r="B6" s="2">
        <f>AVERAGE(B9:B47)</f>
        <v>62.454545454545453</v>
      </c>
      <c r="C6" s="2">
        <f>AVERAGE(C9:C47)</f>
        <v>150.09090909090909</v>
      </c>
      <c r="D6" s="2">
        <f>AVERAGE(D9:D47)</f>
        <v>-1.0335167065601458E-14</v>
      </c>
      <c r="H6" s="12" t="s">
        <v>31</v>
      </c>
      <c r="I6" s="2">
        <f>MAX(I9:I47)</f>
        <v>0.27784766496496033</v>
      </c>
      <c r="S6" s="5" t="s">
        <v>6</v>
      </c>
    </row>
    <row r="7" spans="1:23" x14ac:dyDescent="0.25">
      <c r="A7" s="12" t="s">
        <v>25</v>
      </c>
      <c r="B7" s="2">
        <f>_xlfn.STDEV.S(B9:B47)</f>
        <v>9.1144241328087876</v>
      </c>
      <c r="C7" s="2">
        <f>_xlfn.STDEV.S(C9:C47)</f>
        <v>13.626845162799388</v>
      </c>
      <c r="D7" s="2">
        <f>SQRT((B5-1)/(B5-2)*_xlfn.STDEV.S(D9:D47)^2)</f>
        <v>2.949311572879564</v>
      </c>
      <c r="I7" s="1" t="s">
        <v>29</v>
      </c>
      <c r="S7" s="5" t="s">
        <v>7</v>
      </c>
    </row>
    <row r="8" spans="1:23" x14ac:dyDescent="0.25">
      <c r="B8" s="1" t="s">
        <v>0</v>
      </c>
      <c r="C8" s="1" t="s">
        <v>1</v>
      </c>
      <c r="D8" s="1" t="s">
        <v>20</v>
      </c>
      <c r="E8" s="1" t="s">
        <v>22</v>
      </c>
      <c r="F8" s="1" t="s">
        <v>26</v>
      </c>
      <c r="G8" s="1" t="s">
        <v>21</v>
      </c>
      <c r="H8" s="1" t="s">
        <v>27</v>
      </c>
      <c r="I8" s="1" t="s">
        <v>28</v>
      </c>
    </row>
    <row r="9" spans="1:23" x14ac:dyDescent="0.25">
      <c r="B9" s="15">
        <v>52</v>
      </c>
      <c r="C9" s="15">
        <v>132</v>
      </c>
      <c r="D9" s="2">
        <f>C9-($S$11*B9+$T$11)</f>
        <v>-2.7934996717006015</v>
      </c>
      <c r="E9" s="2">
        <f>1/$B$5+1/($B$5-1)*((B9-$B$6)/$B$7)^2</f>
        <v>0.22247756620704756</v>
      </c>
      <c r="F9" s="2">
        <f>E9*$B$5/2</f>
        <v>1.2236266141387615</v>
      </c>
      <c r="G9" s="2">
        <f>D9/$D$7/SQRT(1-E9)</f>
        <v>-1.0741662563727679</v>
      </c>
      <c r="H9" s="2">
        <f>ABS(G9*SQRT(($B$5-3)/($B$5-2-G9^2)))</f>
        <v>1.0846452762620662</v>
      </c>
      <c r="I9" s="2">
        <f>G9^2/2*E9/(1-E9)</f>
        <v>0.16507690263818861</v>
      </c>
    </row>
    <row r="10" spans="1:23" x14ac:dyDescent="0.25">
      <c r="B10" s="15">
        <v>59</v>
      </c>
      <c r="C10" s="15">
        <v>143</v>
      </c>
      <c r="D10" s="2">
        <f t="shared" ref="D10:D19" si="0">C10-($S$11*B10+$T$11)</f>
        <v>-2.0361129349967086</v>
      </c>
      <c r="E10" s="2">
        <f t="shared" ref="E10:E19" si="1">1/$B$5+1/($B$5-1)*((B10-$B$6)/$B$7)^2</f>
        <v>0.10527467717224775</v>
      </c>
      <c r="F10" s="2">
        <f t="shared" ref="F10:F19" si="2">E10*$B$5/2</f>
        <v>0.57901072444736268</v>
      </c>
      <c r="G10" s="2">
        <f t="shared" ref="G10:G19" si="3">D10/$D$7/SQRT(1-E10)</f>
        <v>-0.7298545896458084</v>
      </c>
      <c r="H10" s="2">
        <f t="shared" ref="H10:H19" si="4">ABS(G10*SQRT(($B$5-3)/($B$5-2-G10^2)))</f>
        <v>0.70942836426521272</v>
      </c>
      <c r="I10" s="2">
        <f t="shared" ref="I10:I19" si="5">G10^2/2*E10/(1-E10)</f>
        <v>3.1338404390290078E-2</v>
      </c>
      <c r="S10" s="7" t="s">
        <v>8</v>
      </c>
      <c r="V10" s="8" t="s">
        <v>9</v>
      </c>
      <c r="W10" s="9"/>
    </row>
    <row r="11" spans="1:23" x14ac:dyDescent="0.25">
      <c r="B11" s="15">
        <v>67</v>
      </c>
      <c r="C11" s="15">
        <v>153</v>
      </c>
      <c r="D11" s="2">
        <f t="shared" si="0"/>
        <v>-3.7419566644780105</v>
      </c>
      <c r="E11" s="2">
        <f t="shared" si="1"/>
        <v>0.11578025826220183</v>
      </c>
      <c r="F11" s="2">
        <f t="shared" si="2"/>
        <v>0.63679142044211001</v>
      </c>
      <c r="G11" s="2">
        <f t="shared" si="3"/>
        <v>-1.3492672998368327</v>
      </c>
      <c r="H11" s="2">
        <f t="shared" si="4"/>
        <v>1.4242838884951006</v>
      </c>
      <c r="I11" s="2">
        <f t="shared" si="5"/>
        <v>0.11919013222157789</v>
      </c>
      <c r="S11" s="2">
        <f t="array" ref="S11:T15">LINEST(C9:C19,B9:B19,TRUE,TRUE)</f>
        <v>1.4632304661851607</v>
      </c>
      <c r="T11" s="2">
        <v>58.705515430072239</v>
      </c>
      <c r="V11" s="9" t="s">
        <v>11</v>
      </c>
      <c r="W11" s="9" t="s">
        <v>12</v>
      </c>
    </row>
    <row r="12" spans="1:23" x14ac:dyDescent="0.25">
      <c r="B12" s="15">
        <v>73</v>
      </c>
      <c r="C12" s="15">
        <v>162</v>
      </c>
      <c r="D12" s="2">
        <f t="shared" si="0"/>
        <v>-3.5213394615889797</v>
      </c>
      <c r="E12" s="2">
        <f t="shared" si="1"/>
        <v>0.22477566207047509</v>
      </c>
      <c r="F12" s="2">
        <f t="shared" si="2"/>
        <v>1.236266141387613</v>
      </c>
      <c r="G12" s="2">
        <f t="shared" si="3"/>
        <v>-1.3560432437838132</v>
      </c>
      <c r="H12" s="2">
        <f t="shared" si="4"/>
        <v>1.4332674791400728</v>
      </c>
      <c r="I12" s="2">
        <f t="shared" si="5"/>
        <v>0.26658700134740893</v>
      </c>
      <c r="S12" s="2">
        <v>0.10232727777304965</v>
      </c>
      <c r="T12" s="2">
        <v>6.452374607892124</v>
      </c>
      <c r="V12" s="9" t="s">
        <v>10</v>
      </c>
      <c r="W12" s="9" t="s">
        <v>13</v>
      </c>
    </row>
    <row r="13" spans="1:23" x14ac:dyDescent="0.25">
      <c r="B13" s="15">
        <v>64</v>
      </c>
      <c r="C13" s="15">
        <v>154</v>
      </c>
      <c r="D13" s="2">
        <f t="shared" si="0"/>
        <v>1.64773473407746</v>
      </c>
      <c r="E13" s="2">
        <f t="shared" si="1"/>
        <v>9.3784197855110538E-2</v>
      </c>
      <c r="F13" s="2">
        <f t="shared" si="2"/>
        <v>0.51581308820310801</v>
      </c>
      <c r="G13" s="2">
        <f t="shared" si="3"/>
        <v>0.58688204945097444</v>
      </c>
      <c r="H13" s="2">
        <f t="shared" si="4"/>
        <v>0.56421937666785471</v>
      </c>
      <c r="I13" s="2">
        <f t="shared" si="5"/>
        <v>1.7822543941093109E-2</v>
      </c>
      <c r="S13" s="2">
        <v>0.95784072081473537</v>
      </c>
      <c r="T13" s="2">
        <v>2.949311572879568</v>
      </c>
      <c r="V13" s="9" t="s">
        <v>14</v>
      </c>
      <c r="W13" s="9" t="s">
        <v>15</v>
      </c>
    </row>
    <row r="14" spans="1:23" x14ac:dyDescent="0.25">
      <c r="B14" s="15">
        <v>74</v>
      </c>
      <c r="C14" s="15">
        <v>168</v>
      </c>
      <c r="D14" s="2">
        <f t="shared" si="0"/>
        <v>1.015430072225854</v>
      </c>
      <c r="E14" s="2">
        <f t="shared" si="1"/>
        <v>0.25136791420442128</v>
      </c>
      <c r="F14" s="2">
        <f t="shared" si="2"/>
        <v>1.3825235281243171</v>
      </c>
      <c r="G14" s="2">
        <f t="shared" si="3"/>
        <v>0.39791943170929445</v>
      </c>
      <c r="H14" s="2">
        <f t="shared" si="4"/>
        <v>0.37850640496776544</v>
      </c>
      <c r="I14" s="2">
        <f t="shared" si="5"/>
        <v>2.6582860026374423E-2</v>
      </c>
      <c r="S14" s="2">
        <v>204.47613559639953</v>
      </c>
      <c r="T14" s="2">
        <v>9</v>
      </c>
      <c r="V14" s="9" t="s">
        <v>16</v>
      </c>
      <c r="W14" s="9" t="s">
        <v>17</v>
      </c>
    </row>
    <row r="15" spans="1:23" x14ac:dyDescent="0.25">
      <c r="B15" s="15">
        <v>54</v>
      </c>
      <c r="C15" s="15">
        <v>137</v>
      </c>
      <c r="D15" s="2">
        <f t="shared" si="0"/>
        <v>-0.7199606040709341</v>
      </c>
      <c r="E15" s="2">
        <f t="shared" si="1"/>
        <v>0.17695338148391337</v>
      </c>
      <c r="F15" s="2">
        <f t="shared" si="2"/>
        <v>0.9732435981615235</v>
      </c>
      <c r="G15" s="2">
        <f t="shared" si="3"/>
        <v>-0.26907655591742435</v>
      </c>
      <c r="H15" s="2">
        <f t="shared" si="4"/>
        <v>0.25471442773472852</v>
      </c>
      <c r="I15" s="2">
        <f t="shared" si="5"/>
        <v>7.7831635414883004E-3</v>
      </c>
      <c r="S15" s="2">
        <v>1778.6231421237987</v>
      </c>
      <c r="T15" s="2">
        <v>78.285948785292163</v>
      </c>
      <c r="V15" s="9" t="s">
        <v>18</v>
      </c>
      <c r="W15" s="9" t="s">
        <v>19</v>
      </c>
    </row>
    <row r="16" spans="1:23" x14ac:dyDescent="0.25">
      <c r="B16" s="15">
        <v>61</v>
      </c>
      <c r="C16" s="15">
        <v>149</v>
      </c>
      <c r="D16" s="2">
        <f t="shared" si="0"/>
        <v>1.0374261326329588</v>
      </c>
      <c r="E16" s="2">
        <f t="shared" si="1"/>
        <v>9.3455898446049457E-2</v>
      </c>
      <c r="F16" s="2">
        <f t="shared" si="2"/>
        <v>0.51400744145327204</v>
      </c>
      <c r="G16" s="2">
        <f t="shared" si="3"/>
        <v>0.36943842187147025</v>
      </c>
      <c r="H16" s="2">
        <f t="shared" si="4"/>
        <v>0.35098136262330126</v>
      </c>
      <c r="I16" s="2">
        <f t="shared" si="5"/>
        <v>7.0351264130775948E-3</v>
      </c>
      <c r="S16" s="10"/>
      <c r="T16" s="11"/>
    </row>
    <row r="17" spans="2:38" x14ac:dyDescent="0.25">
      <c r="B17" s="15">
        <v>65</v>
      </c>
      <c r="C17" s="15">
        <v>159</v>
      </c>
      <c r="D17" s="2">
        <f t="shared" si="0"/>
        <v>5.1845042678922937</v>
      </c>
      <c r="E17" s="2">
        <f t="shared" si="1"/>
        <v>9.87086889910265E-2</v>
      </c>
      <c r="F17" s="2">
        <f t="shared" si="2"/>
        <v>0.54289778945064571</v>
      </c>
      <c r="G17" s="2">
        <f t="shared" si="3"/>
        <v>1.8516290648649019</v>
      </c>
      <c r="H17" s="2">
        <f t="shared" si="4"/>
        <v>2.2187792316398238</v>
      </c>
      <c r="I17" s="2">
        <f t="shared" si="5"/>
        <v>0.18774491469493257</v>
      </c>
    </row>
    <row r="18" spans="2:38" x14ac:dyDescent="0.25">
      <c r="B18" s="15">
        <v>46</v>
      </c>
      <c r="C18" s="15">
        <v>128</v>
      </c>
      <c r="D18" s="2">
        <f t="shared" si="0"/>
        <v>1.9858831254103677</v>
      </c>
      <c r="E18" s="2">
        <f t="shared" si="1"/>
        <v>0.41683081637119745</v>
      </c>
      <c r="F18" s="2">
        <f t="shared" si="2"/>
        <v>2.2925694900415858</v>
      </c>
      <c r="G18" s="2">
        <f t="shared" si="3"/>
        <v>0.8817302635157267</v>
      </c>
      <c r="H18" s="2">
        <f t="shared" si="4"/>
        <v>0.86971594685878284</v>
      </c>
      <c r="I18" s="2">
        <f t="shared" si="5"/>
        <v>0.27784766496496033</v>
      </c>
    </row>
    <row r="19" spans="2:38" x14ac:dyDescent="0.25">
      <c r="B19" s="15">
        <v>72</v>
      </c>
      <c r="C19" s="15">
        <v>166</v>
      </c>
      <c r="D19" s="2">
        <f t="shared" si="0"/>
        <v>1.9418910045961866</v>
      </c>
      <c r="E19" s="2">
        <f t="shared" si="1"/>
        <v>0.20059093893631003</v>
      </c>
      <c r="F19" s="2">
        <f t="shared" si="2"/>
        <v>1.1032501641497052</v>
      </c>
      <c r="G19" s="2">
        <f t="shared" si="3"/>
        <v>0.73640997354329707</v>
      </c>
      <c r="H19" s="2">
        <f t="shared" si="4"/>
        <v>0.71620691202803166</v>
      </c>
      <c r="I19" s="2">
        <f t="shared" si="5"/>
        <v>6.8038005260964762E-2</v>
      </c>
    </row>
    <row r="23" spans="2:38" x14ac:dyDescent="0.25">
      <c r="B23" s="10" t="s">
        <v>79</v>
      </c>
    </row>
    <row r="24" spans="2:38" x14ac:dyDescent="0.25">
      <c r="B24" s="10" t="s">
        <v>63</v>
      </c>
    </row>
    <row r="25" spans="2:38" x14ac:dyDescent="0.25">
      <c r="B25" s="10" t="s">
        <v>64</v>
      </c>
    </row>
    <row r="28" spans="2:38" x14ac:dyDescent="0.25">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row>
    <row r="29" spans="2:38" x14ac:dyDescent="0.25">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row>
    <row r="59" spans="4:47" x14ac:dyDescent="0.25">
      <c r="D59" s="3"/>
    </row>
    <row r="60" spans="4:47" x14ac:dyDescent="0.25">
      <c r="D60" s="3"/>
    </row>
    <row r="61" spans="4:47" x14ac:dyDescent="0.25">
      <c r="D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row>
    <row r="62" spans="4:47" x14ac:dyDescent="0.25">
      <c r="D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row>
    <row r="63" spans="4:47" x14ac:dyDescent="0.25">
      <c r="D63" s="3"/>
    </row>
    <row r="64" spans="4:47" x14ac:dyDescent="0.25">
      <c r="D64" s="3"/>
    </row>
    <row r="65" spans="4:4" x14ac:dyDescent="0.25">
      <c r="D65" s="3"/>
    </row>
    <row r="66" spans="4:4" x14ac:dyDescent="0.25">
      <c r="D66" s="3"/>
    </row>
    <row r="67" spans="4:4" x14ac:dyDescent="0.25">
      <c r="D67" s="3"/>
    </row>
    <row r="68" spans="4:4" x14ac:dyDescent="0.25">
      <c r="D68" s="3"/>
    </row>
    <row r="69" spans="4:4" x14ac:dyDescent="0.25">
      <c r="D69" s="3"/>
    </row>
    <row r="70" spans="4:4" x14ac:dyDescent="0.25">
      <c r="D70" s="3"/>
    </row>
    <row r="71" spans="4:4" x14ac:dyDescent="0.25">
      <c r="D71" s="3"/>
    </row>
    <row r="72" spans="4:4" x14ac:dyDescent="0.25">
      <c r="D72" s="3"/>
    </row>
    <row r="73" spans="4:4" x14ac:dyDescent="0.25">
      <c r="D73" s="3"/>
    </row>
    <row r="74" spans="4:4" x14ac:dyDescent="0.25">
      <c r="D74" s="3"/>
    </row>
    <row r="75" spans="4:4" x14ac:dyDescent="0.25">
      <c r="D75" s="3"/>
    </row>
    <row r="76" spans="4:4" x14ac:dyDescent="0.25">
      <c r="D76" s="3"/>
    </row>
    <row r="77" spans="4:4" x14ac:dyDescent="0.25">
      <c r="D77" s="3"/>
    </row>
    <row r="78" spans="4:4" x14ac:dyDescent="0.25">
      <c r="D78" s="3"/>
    </row>
    <row r="79" spans="4:4" x14ac:dyDescent="0.25">
      <c r="D79" s="3"/>
    </row>
    <row r="80" spans="4:4" x14ac:dyDescent="0.25">
      <c r="D80" s="3"/>
    </row>
    <row r="81" spans="4:11" x14ac:dyDescent="0.25">
      <c r="D81" s="3"/>
    </row>
    <row r="82" spans="4:11" x14ac:dyDescent="0.25">
      <c r="D82" s="3"/>
    </row>
    <row r="83" spans="4:11" x14ac:dyDescent="0.25">
      <c r="D83" s="3"/>
    </row>
    <row r="84" spans="4:11" x14ac:dyDescent="0.25">
      <c r="D84" s="3"/>
    </row>
    <row r="85" spans="4:11" x14ac:dyDescent="0.25">
      <c r="D85" s="3"/>
    </row>
    <row r="86" spans="4:11" x14ac:dyDescent="0.25">
      <c r="D86" s="3"/>
    </row>
    <row r="87" spans="4:11" x14ac:dyDescent="0.25">
      <c r="D87" s="3"/>
    </row>
    <row r="88" spans="4:11" x14ac:dyDescent="0.25">
      <c r="D88" s="3"/>
    </row>
    <row r="89" spans="4:11" x14ac:dyDescent="0.25">
      <c r="D89" s="3"/>
    </row>
    <row r="90" spans="4:11" x14ac:dyDescent="0.25">
      <c r="D90" s="3"/>
    </row>
    <row r="91" spans="4:11" x14ac:dyDescent="0.25">
      <c r="D91" s="3"/>
    </row>
    <row r="92" spans="4:11" x14ac:dyDescent="0.25">
      <c r="D92" s="3"/>
    </row>
    <row r="93" spans="4:11" x14ac:dyDescent="0.25">
      <c r="D93" s="3"/>
    </row>
    <row r="94" spans="4:11" x14ac:dyDescent="0.25">
      <c r="D94" s="3"/>
    </row>
    <row r="95" spans="4:11" x14ac:dyDescent="0.25">
      <c r="D95" s="3"/>
    </row>
    <row r="96" spans="4:11" x14ac:dyDescent="0.25">
      <c r="J96" s="3"/>
      <c r="K96" s="3"/>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96"/>
  <sheetViews>
    <sheetView workbookViewId="0">
      <selection activeCell="N20" sqref="N20"/>
    </sheetView>
  </sheetViews>
  <sheetFormatPr defaultColWidth="9.140625" defaultRowHeight="15" x14ac:dyDescent="0.25"/>
  <cols>
    <col min="1" max="3" width="9.140625" style="2"/>
    <col min="4" max="4" width="12" style="2" bestFit="1" customWidth="1"/>
    <col min="5" max="16384" width="9.140625" style="2"/>
  </cols>
  <sheetData>
    <row r="1" spans="1:24" x14ac:dyDescent="0.25">
      <c r="A1" s="16" t="s">
        <v>46</v>
      </c>
    </row>
    <row r="2" spans="1:24" ht="15.75" x14ac:dyDescent="0.3">
      <c r="A2" s="16" t="s">
        <v>47</v>
      </c>
      <c r="T2" s="4" t="s">
        <v>2</v>
      </c>
    </row>
    <row r="3" spans="1:24" ht="15.75" x14ac:dyDescent="0.3">
      <c r="A3" s="2" t="s">
        <v>44</v>
      </c>
      <c r="T3" s="4" t="s">
        <v>3</v>
      </c>
    </row>
    <row r="4" spans="1:24" x14ac:dyDescent="0.25">
      <c r="A4" s="16" t="s">
        <v>45</v>
      </c>
      <c r="T4" s="5" t="s">
        <v>4</v>
      </c>
    </row>
    <row r="5" spans="1:24" x14ac:dyDescent="0.25">
      <c r="A5" s="12" t="s">
        <v>23</v>
      </c>
      <c r="B5" s="2">
        <f>COUNT(C9:C65)</f>
        <v>57</v>
      </c>
      <c r="E5" s="2">
        <f>4/B5</f>
        <v>7.0175438596491224E-2</v>
      </c>
      <c r="I5" s="12"/>
      <c r="T5" s="6" t="s">
        <v>5</v>
      </c>
    </row>
    <row r="6" spans="1:24" x14ac:dyDescent="0.25">
      <c r="A6" s="12" t="s">
        <v>24</v>
      </c>
      <c r="B6" s="2">
        <f>AVERAGE(B9:B65)</f>
        <v>1917</v>
      </c>
      <c r="C6" s="2">
        <f>AVERAGE(C9:C65)</f>
        <v>59.578947368421055</v>
      </c>
      <c r="D6" s="2">
        <f>AVERAGE(D9:D65)</f>
        <v>3.5901106648931376E-14</v>
      </c>
      <c r="I6" s="12"/>
      <c r="T6" s="5" t="s">
        <v>6</v>
      </c>
    </row>
    <row r="7" spans="1:24" x14ac:dyDescent="0.25">
      <c r="A7" s="12" t="s">
        <v>25</v>
      </c>
      <c r="B7" s="2">
        <f>_xlfn.STDEV.S(B9:B65)</f>
        <v>33.196385345395662</v>
      </c>
      <c r="C7" s="2">
        <f>_xlfn.STDEV.S(C9:C65)</f>
        <v>14.083865348614165</v>
      </c>
      <c r="D7" s="2">
        <f>SQRT((B5-1)/(B5-2)*_xlfn.STDEV.S(D9:D65)^2)</f>
        <v>9.8084796542563684</v>
      </c>
      <c r="J7" s="1"/>
      <c r="T7" s="5" t="s">
        <v>7</v>
      </c>
    </row>
    <row r="8" spans="1:24" x14ac:dyDescent="0.25">
      <c r="B8" s="1" t="s">
        <v>0</v>
      </c>
      <c r="C8" s="1" t="s">
        <v>1</v>
      </c>
      <c r="D8" s="1" t="s">
        <v>20</v>
      </c>
      <c r="E8" s="1" t="s">
        <v>22</v>
      </c>
      <c r="F8" s="1" t="s">
        <v>26</v>
      </c>
      <c r="G8" s="1" t="s">
        <v>21</v>
      </c>
      <c r="H8" s="1" t="s">
        <v>76</v>
      </c>
      <c r="I8" s="1" t="s">
        <v>51</v>
      </c>
      <c r="J8" s="1"/>
    </row>
    <row r="9" spans="1:24" x14ac:dyDescent="0.25">
      <c r="A9" s="2">
        <v>1</v>
      </c>
      <c r="B9" s="2">
        <v>1861</v>
      </c>
      <c r="C9" s="2">
        <v>71</v>
      </c>
      <c r="D9" s="2">
        <f t="shared" ref="D9:D47" si="0">C9-($T$11*B9+$U$11)</f>
        <v>-5.7713248638838195</v>
      </c>
      <c r="E9" s="2">
        <f t="shared" ref="E9:E47" si="1">1/$B$5+1/($B$5-1)*((B9-$B$6)/$B$7)^2</f>
        <v>6.8360556563823352E-2</v>
      </c>
      <c r="F9" s="2">
        <f t="shared" ref="F9:F47" si="2">E9*$B$5/2</f>
        <v>1.9482758620689655</v>
      </c>
      <c r="G9" s="2">
        <f t="shared" ref="G9:G47" si="3">D9/$D$7/SQRT(1-E9)</f>
        <v>-0.60960692512561987</v>
      </c>
      <c r="H9" s="2">
        <f>G9*SQRT(($B$5-3)/($B$5-2-G9^2))</f>
        <v>-0.60609069055838716</v>
      </c>
      <c r="I9" s="2">
        <f t="shared" ref="I9:I47" si="4">$U$11+$T$11*B9</f>
        <v>76.771324863883819</v>
      </c>
    </row>
    <row r="10" spans="1:24" x14ac:dyDescent="0.25">
      <c r="A10" s="2">
        <v>2</v>
      </c>
      <c r="B10" s="2">
        <v>1863</v>
      </c>
      <c r="C10" s="2">
        <v>80</v>
      </c>
      <c r="D10" s="2">
        <f t="shared" si="0"/>
        <v>3.8426886180969859</v>
      </c>
      <c r="E10" s="2">
        <f t="shared" si="1"/>
        <v>6.4795609713940022E-2</v>
      </c>
      <c r="F10" s="2">
        <f t="shared" si="2"/>
        <v>1.8466748768472907</v>
      </c>
      <c r="G10" s="2">
        <f t="shared" si="3"/>
        <v>0.40511677801875512</v>
      </c>
      <c r="H10" s="2">
        <f t="shared" ref="H10:H65" si="5">G10*SQRT(($B$5-3)/($B$5-2-G10^2))</f>
        <v>0.40201726034837992</v>
      </c>
      <c r="I10" s="2">
        <f t="shared" si="4"/>
        <v>76.157311381903014</v>
      </c>
      <c r="T10" s="7" t="s">
        <v>8</v>
      </c>
      <c r="W10" s="8" t="s">
        <v>9</v>
      </c>
      <c r="X10" s="9"/>
    </row>
    <row r="11" spans="1:24" x14ac:dyDescent="0.25">
      <c r="A11" s="2">
        <v>3</v>
      </c>
      <c r="B11" s="2">
        <v>1865</v>
      </c>
      <c r="C11" s="2">
        <v>71</v>
      </c>
      <c r="D11" s="2">
        <f t="shared" si="0"/>
        <v>-4.5432978999222087</v>
      </c>
      <c r="E11" s="2">
        <f t="shared" si="1"/>
        <v>6.1360297294961542E-2</v>
      </c>
      <c r="F11" s="2">
        <f t="shared" si="2"/>
        <v>1.7487684729064039</v>
      </c>
      <c r="G11" s="2">
        <f t="shared" si="3"/>
        <v>-0.47810144734484245</v>
      </c>
      <c r="H11" s="2">
        <f t="shared" si="5"/>
        <v>-0.47472263764405614</v>
      </c>
      <c r="I11" s="2">
        <f t="shared" si="4"/>
        <v>75.543297899922209</v>
      </c>
      <c r="T11" s="2">
        <f t="array" ref="T11:U15">LINEST(C9:C65,B9:B65,TRUE,TRUE)</f>
        <v>-0.30700674099040726</v>
      </c>
      <c r="U11" s="2">
        <v>648.11086984703172</v>
      </c>
      <c r="W11" s="9" t="s">
        <v>11</v>
      </c>
      <c r="X11" s="9" t="s">
        <v>12</v>
      </c>
    </row>
    <row r="12" spans="1:24" x14ac:dyDescent="0.25">
      <c r="A12" s="2">
        <v>4</v>
      </c>
      <c r="B12" s="2">
        <v>1867</v>
      </c>
      <c r="C12" s="2">
        <v>72</v>
      </c>
      <c r="D12" s="2">
        <f t="shared" si="0"/>
        <v>-2.9292844179414033</v>
      </c>
      <c r="E12" s="2">
        <f t="shared" si="1"/>
        <v>5.8054619306887913E-2</v>
      </c>
      <c r="F12" s="2">
        <f t="shared" si="2"/>
        <v>1.6545566502463056</v>
      </c>
      <c r="G12" s="2">
        <f t="shared" si="3"/>
        <v>-0.30771380856010039</v>
      </c>
      <c r="H12" s="2">
        <f t="shared" si="5"/>
        <v>-0.30516637771556848</v>
      </c>
      <c r="I12" s="2">
        <f t="shared" si="4"/>
        <v>74.929284417941403</v>
      </c>
      <c r="T12" s="2">
        <v>3.9483612845108956E-2</v>
      </c>
      <c r="U12" s="2">
        <v>75.701234609541146</v>
      </c>
      <c r="W12" s="9" t="s">
        <v>10</v>
      </c>
      <c r="X12" s="9" t="s">
        <v>13</v>
      </c>
    </row>
    <row r="13" spans="1:24" x14ac:dyDescent="0.25">
      <c r="A13" s="2">
        <v>5</v>
      </c>
      <c r="B13" s="2">
        <v>1869</v>
      </c>
      <c r="C13" s="2">
        <v>74</v>
      </c>
      <c r="D13" s="2">
        <f t="shared" si="0"/>
        <v>-0.31527093596059785</v>
      </c>
      <c r="E13" s="2">
        <f t="shared" si="1"/>
        <v>5.4878575749719126E-2</v>
      </c>
      <c r="F13" s="2">
        <f t="shared" si="2"/>
        <v>1.5640394088669951</v>
      </c>
      <c r="G13" s="2">
        <f t="shared" si="3"/>
        <v>-3.3062709138490548E-2</v>
      </c>
      <c r="H13" s="2">
        <f t="shared" si="5"/>
        <v>-3.2761085834741598E-2</v>
      </c>
      <c r="I13" s="2">
        <f t="shared" si="4"/>
        <v>74.315270935960598</v>
      </c>
      <c r="T13" s="2">
        <v>0.52364105463767263</v>
      </c>
      <c r="U13" s="2">
        <v>9.8084796542563595</v>
      </c>
      <c r="W13" s="9" t="s">
        <v>14</v>
      </c>
      <c r="X13" s="9" t="s">
        <v>15</v>
      </c>
    </row>
    <row r="14" spans="1:24" x14ac:dyDescent="0.25">
      <c r="A14" s="2">
        <v>6</v>
      </c>
      <c r="B14" s="2">
        <v>1871</v>
      </c>
      <c r="C14" s="2">
        <v>74</v>
      </c>
      <c r="D14" s="2">
        <f t="shared" si="0"/>
        <v>0.29874254602020756</v>
      </c>
      <c r="E14" s="2">
        <f t="shared" si="1"/>
        <v>5.1832166623455196E-2</v>
      </c>
      <c r="F14" s="2">
        <f t="shared" si="2"/>
        <v>1.4772167487684731</v>
      </c>
      <c r="G14" s="2">
        <f t="shared" si="3"/>
        <v>3.1278993763432954E-2</v>
      </c>
      <c r="H14" s="2">
        <f t="shared" si="5"/>
        <v>3.0993610537224488E-2</v>
      </c>
      <c r="I14" s="2">
        <f t="shared" si="4"/>
        <v>73.701257453979792</v>
      </c>
      <c r="T14" s="2">
        <v>60.459152253698086</v>
      </c>
      <c r="U14" s="2">
        <v>55</v>
      </c>
      <c r="W14" s="9" t="s">
        <v>16</v>
      </c>
      <c r="X14" s="9" t="s">
        <v>17</v>
      </c>
    </row>
    <row r="15" spans="1:24" x14ac:dyDescent="0.25">
      <c r="A15" s="2">
        <v>7</v>
      </c>
      <c r="B15" s="2">
        <v>1873</v>
      </c>
      <c r="C15" s="2">
        <v>73</v>
      </c>
      <c r="D15" s="2">
        <f t="shared" si="0"/>
        <v>-8.7243971998987035E-2</v>
      </c>
      <c r="E15" s="2">
        <f t="shared" si="1"/>
        <v>4.8915391928096102E-2</v>
      </c>
      <c r="F15" s="2">
        <f t="shared" si="2"/>
        <v>1.3940886699507389</v>
      </c>
      <c r="G15" s="2">
        <f t="shared" si="3"/>
        <v>-9.1206157105476991E-3</v>
      </c>
      <c r="H15" s="2">
        <f t="shared" si="5"/>
        <v>-9.037327505987661E-3</v>
      </c>
      <c r="I15" s="2">
        <f t="shared" si="4"/>
        <v>73.087243971998987</v>
      </c>
      <c r="T15" s="2">
        <v>5816.5497148042532</v>
      </c>
      <c r="U15" s="2">
        <v>5291.3450220378518</v>
      </c>
      <c r="W15" s="9" t="s">
        <v>18</v>
      </c>
      <c r="X15" s="9" t="s">
        <v>19</v>
      </c>
    </row>
    <row r="16" spans="1:24" x14ac:dyDescent="0.25">
      <c r="A16" s="2">
        <v>8</v>
      </c>
      <c r="B16" s="2">
        <v>1875</v>
      </c>
      <c r="C16" s="2">
        <v>71</v>
      </c>
      <c r="D16" s="2">
        <f t="shared" si="0"/>
        <v>-1.4732304900180679</v>
      </c>
      <c r="E16" s="2">
        <f t="shared" si="1"/>
        <v>4.6128251663641859E-2</v>
      </c>
      <c r="F16" s="2">
        <f t="shared" si="2"/>
        <v>1.3146551724137929</v>
      </c>
      <c r="G16" s="2">
        <f t="shared" si="3"/>
        <v>-0.15378855270617925</v>
      </c>
      <c r="H16" s="2">
        <f t="shared" si="5"/>
        <v>-0.15241683603546421</v>
      </c>
      <c r="I16" s="2">
        <f t="shared" si="4"/>
        <v>72.473230490018068</v>
      </c>
      <c r="T16" s="10"/>
      <c r="U16" s="11"/>
    </row>
    <row r="17" spans="1:39" x14ac:dyDescent="0.25">
      <c r="A17" s="2">
        <v>9</v>
      </c>
      <c r="B17" s="2">
        <v>1877</v>
      </c>
      <c r="C17" s="2">
        <v>73</v>
      </c>
      <c r="D17" s="2">
        <f t="shared" si="0"/>
        <v>1.1407829919627375</v>
      </c>
      <c r="E17" s="2">
        <f t="shared" si="1"/>
        <v>4.3470745830092472E-2</v>
      </c>
      <c r="F17" s="2">
        <f t="shared" si="2"/>
        <v>1.2389162561576355</v>
      </c>
      <c r="G17" s="2">
        <f t="shared" si="3"/>
        <v>0.11891926426173983</v>
      </c>
      <c r="H17" s="2">
        <f t="shared" si="5"/>
        <v>0.11784837260077805</v>
      </c>
      <c r="I17" s="2">
        <f t="shared" si="4"/>
        <v>71.859217008037263</v>
      </c>
    </row>
    <row r="18" spans="1:39" x14ac:dyDescent="0.25">
      <c r="A18" s="2">
        <v>10</v>
      </c>
      <c r="B18" s="2">
        <v>1879</v>
      </c>
      <c r="C18" s="2">
        <v>76</v>
      </c>
      <c r="D18" s="2">
        <f t="shared" si="0"/>
        <v>4.7547964739435429</v>
      </c>
      <c r="E18" s="2">
        <f t="shared" si="1"/>
        <v>4.0942874427447935E-2</v>
      </c>
      <c r="F18" s="2">
        <f t="shared" si="2"/>
        <v>1.1668719211822662</v>
      </c>
      <c r="G18" s="2">
        <f t="shared" si="3"/>
        <v>0.49500319057253905</v>
      </c>
      <c r="H18" s="2">
        <f t="shared" si="5"/>
        <v>0.49157874687517927</v>
      </c>
      <c r="I18" s="2">
        <f t="shared" si="4"/>
        <v>71.245203526056457</v>
      </c>
    </row>
    <row r="19" spans="1:39" x14ac:dyDescent="0.25">
      <c r="A19" s="2">
        <v>11</v>
      </c>
      <c r="B19" s="2">
        <v>1881</v>
      </c>
      <c r="C19" s="2">
        <v>69</v>
      </c>
      <c r="D19" s="2">
        <f t="shared" si="0"/>
        <v>-1.6311900440756517</v>
      </c>
      <c r="E19" s="2">
        <f t="shared" si="1"/>
        <v>3.8544637455708242E-2</v>
      </c>
      <c r="F19" s="2">
        <f t="shared" si="2"/>
        <v>1.0985221674876848</v>
      </c>
      <c r="G19" s="2">
        <f t="shared" si="3"/>
        <v>-0.16960486419453752</v>
      </c>
      <c r="H19" s="2">
        <f t="shared" si="5"/>
        <v>-0.16809989399001993</v>
      </c>
      <c r="I19" s="2">
        <f t="shared" si="4"/>
        <v>70.631190044075652</v>
      </c>
    </row>
    <row r="20" spans="1:39" x14ac:dyDescent="0.25">
      <c r="A20" s="2">
        <v>12</v>
      </c>
      <c r="B20" s="2">
        <v>1883</v>
      </c>
      <c r="C20" s="2">
        <v>65</v>
      </c>
      <c r="D20" s="2">
        <f t="shared" si="0"/>
        <v>-5.0171765620948463</v>
      </c>
      <c r="E20" s="2">
        <f t="shared" si="1"/>
        <v>3.6276034914873391E-2</v>
      </c>
      <c r="F20" s="2">
        <f t="shared" si="2"/>
        <v>1.0338669950738917</v>
      </c>
      <c r="G20" s="2">
        <f t="shared" si="3"/>
        <v>-0.52105235104871939</v>
      </c>
      <c r="H20" s="2">
        <f t="shared" si="5"/>
        <v>-0.51757280563464436</v>
      </c>
      <c r="I20" s="2">
        <f t="shared" si="4"/>
        <v>70.017176562094846</v>
      </c>
      <c r="M20" s="12" t="s">
        <v>52</v>
      </c>
      <c r="N20" s="2">
        <f>_xlfn.STDEV.S(H9:H37)</f>
        <v>1.1532951038781252</v>
      </c>
    </row>
    <row r="21" spans="1:39" x14ac:dyDescent="0.25">
      <c r="A21" s="2">
        <v>13</v>
      </c>
      <c r="B21" s="2">
        <v>1885</v>
      </c>
      <c r="C21" s="2">
        <v>67</v>
      </c>
      <c r="D21" s="2">
        <f t="shared" si="0"/>
        <v>-2.4031630801140409</v>
      </c>
      <c r="E21" s="2">
        <f t="shared" si="1"/>
        <v>3.4137066804943397E-2</v>
      </c>
      <c r="F21" s="2">
        <f t="shared" si="2"/>
        <v>0.97290640394088679</v>
      </c>
      <c r="G21" s="2">
        <f t="shared" si="3"/>
        <v>-0.2493008722279309</v>
      </c>
      <c r="H21" s="2">
        <f t="shared" si="5"/>
        <v>-0.24716379333894534</v>
      </c>
      <c r="I21" s="2">
        <f t="shared" si="4"/>
        <v>69.403163080114041</v>
      </c>
      <c r="M21" s="12" t="s">
        <v>53</v>
      </c>
      <c r="N21" s="2">
        <f>_xlfn.STDEV.S(H37:H65)</f>
        <v>0.93221545651968896</v>
      </c>
    </row>
    <row r="22" spans="1:39" x14ac:dyDescent="0.25">
      <c r="A22" s="2">
        <v>14</v>
      </c>
      <c r="B22" s="2">
        <v>1887</v>
      </c>
      <c r="C22" s="2">
        <v>53</v>
      </c>
      <c r="D22" s="2">
        <f t="shared" si="0"/>
        <v>-15.789149598133235</v>
      </c>
      <c r="E22" s="2">
        <f t="shared" si="1"/>
        <v>3.2127733125918247E-2</v>
      </c>
      <c r="F22" s="2">
        <f t="shared" si="2"/>
        <v>0.91564039408867004</v>
      </c>
      <c r="G22" s="2">
        <f t="shared" si="3"/>
        <v>-1.6362438268627353</v>
      </c>
      <c r="H22" s="2">
        <f t="shared" si="5"/>
        <v>-1.6622632451192438</v>
      </c>
      <c r="I22" s="2">
        <f t="shared" si="4"/>
        <v>68.789149598133235</v>
      </c>
    </row>
    <row r="23" spans="1:39" x14ac:dyDescent="0.25">
      <c r="A23" s="2">
        <v>15</v>
      </c>
      <c r="B23" s="2">
        <v>1889</v>
      </c>
      <c r="C23" s="2">
        <v>83</v>
      </c>
      <c r="D23" s="2">
        <f t="shared" si="0"/>
        <v>14.82486388384757</v>
      </c>
      <c r="E23" s="2">
        <f t="shared" si="1"/>
        <v>3.0248033877797943E-2</v>
      </c>
      <c r="F23" s="2">
        <f t="shared" si="2"/>
        <v>0.86206896551724133</v>
      </c>
      <c r="G23" s="2">
        <f t="shared" si="3"/>
        <v>1.5348243638245649</v>
      </c>
      <c r="H23" s="2">
        <f t="shared" si="5"/>
        <v>1.5544609924694535</v>
      </c>
      <c r="I23" s="2">
        <f t="shared" si="4"/>
        <v>68.17513611615243</v>
      </c>
    </row>
    <row r="24" spans="1:39" x14ac:dyDescent="0.25">
      <c r="A24" s="2">
        <v>16</v>
      </c>
      <c r="B24" s="2">
        <v>1891</v>
      </c>
      <c r="C24" s="2">
        <v>43</v>
      </c>
      <c r="D24" s="2">
        <f t="shared" si="0"/>
        <v>-24.561122634171625</v>
      </c>
      <c r="E24" s="2">
        <f t="shared" si="1"/>
        <v>2.8497969060582488E-2</v>
      </c>
      <c r="F24" s="2">
        <f t="shared" si="2"/>
        <v>0.81219211822660087</v>
      </c>
      <c r="G24" s="2">
        <f t="shared" si="3"/>
        <v>-2.5405319532859498</v>
      </c>
      <c r="H24" s="2">
        <f t="shared" si="5"/>
        <v>-2.6794531588178327</v>
      </c>
      <c r="I24" s="2">
        <f t="shared" si="4"/>
        <v>67.561122634171625</v>
      </c>
      <c r="M24" s="17" t="s">
        <v>54</v>
      </c>
      <c r="N24" s="2">
        <f>(B5+1-2)^2/(B5+1-1)*LN((N20^2+N21^2)/2/N20/N21)</f>
        <v>1.2365799942068758</v>
      </c>
    </row>
    <row r="25" spans="1:39" x14ac:dyDescent="0.25">
      <c r="A25" s="2">
        <v>17</v>
      </c>
      <c r="B25" s="2">
        <v>1893</v>
      </c>
      <c r="C25" s="2">
        <v>47</v>
      </c>
      <c r="D25" s="2">
        <f t="shared" si="0"/>
        <v>-19.947109152190819</v>
      </c>
      <c r="E25" s="2">
        <f t="shared" si="1"/>
        <v>2.6877538674271888E-2</v>
      </c>
      <c r="F25" s="2">
        <f t="shared" si="2"/>
        <v>0.76600985221674878</v>
      </c>
      <c r="G25" s="2">
        <f t="shared" si="3"/>
        <v>-2.0615530744595976</v>
      </c>
      <c r="H25" s="2">
        <f t="shared" si="5"/>
        <v>-2.1265391441764634</v>
      </c>
      <c r="I25" s="2">
        <f t="shared" si="4"/>
        <v>66.947109152190819</v>
      </c>
      <c r="M25" s="12" t="s">
        <v>55</v>
      </c>
      <c r="N25" s="2">
        <f>_xlfn.CHISQ.INV(0.95,1)</f>
        <v>3.8414588206941236</v>
      </c>
      <c r="O25" s="2" t="s">
        <v>56</v>
      </c>
    </row>
    <row r="26" spans="1:39" x14ac:dyDescent="0.25">
      <c r="A26" s="2">
        <v>18</v>
      </c>
      <c r="B26" s="2">
        <v>1895</v>
      </c>
      <c r="C26" s="2">
        <v>70</v>
      </c>
      <c r="D26" s="2">
        <f t="shared" si="0"/>
        <v>3.6669043297899861</v>
      </c>
      <c r="E26" s="2">
        <f t="shared" si="1"/>
        <v>2.538674271886613E-2</v>
      </c>
      <c r="F26" s="2">
        <f t="shared" si="2"/>
        <v>0.72352216748768472</v>
      </c>
      <c r="G26" s="2">
        <f t="shared" si="3"/>
        <v>0.37868815970097125</v>
      </c>
      <c r="H26" s="2">
        <f t="shared" si="5"/>
        <v>0.3757198858370715</v>
      </c>
      <c r="I26" s="2">
        <f t="shared" si="4"/>
        <v>66.333095670210014</v>
      </c>
      <c r="M26" s="12" t="s">
        <v>55</v>
      </c>
      <c r="N26" s="2">
        <f>_xlfn.CHISQ.INV(0.99,1)</f>
        <v>6.6348966010212118</v>
      </c>
      <c r="O26" s="2" t="s">
        <v>57</v>
      </c>
    </row>
    <row r="27" spans="1:39" x14ac:dyDescent="0.25">
      <c r="A27" s="2">
        <v>19</v>
      </c>
      <c r="B27" s="2">
        <v>1897</v>
      </c>
      <c r="C27" s="2">
        <v>79</v>
      </c>
      <c r="D27" s="2">
        <f t="shared" si="0"/>
        <v>13.280917811770792</v>
      </c>
      <c r="E27" s="2">
        <f t="shared" si="1"/>
        <v>2.4025581194365223E-2</v>
      </c>
      <c r="F27" s="2">
        <f t="shared" si="2"/>
        <v>0.68472906403940881</v>
      </c>
      <c r="G27" s="2">
        <f t="shared" si="3"/>
        <v>1.3705887926647358</v>
      </c>
      <c r="H27" s="2">
        <f t="shared" si="5"/>
        <v>1.3818755953728039</v>
      </c>
      <c r="I27" s="2">
        <f t="shared" si="4"/>
        <v>65.719082188229208</v>
      </c>
      <c r="M27" s="12" t="s">
        <v>78</v>
      </c>
      <c r="N27" s="2">
        <f>_xlfn.CHISQ.DIST.RT(N24,1)</f>
        <v>0.26613119178955924</v>
      </c>
    </row>
    <row r="28" spans="1:39" x14ac:dyDescent="0.25">
      <c r="A28" s="2">
        <v>20</v>
      </c>
      <c r="B28" s="2">
        <v>1899</v>
      </c>
      <c r="C28" s="2">
        <v>75</v>
      </c>
      <c r="D28" s="2">
        <f t="shared" si="0"/>
        <v>9.8949312937517107</v>
      </c>
      <c r="E28" s="2">
        <f t="shared" si="1"/>
        <v>2.2794054100769165E-2</v>
      </c>
      <c r="F28" s="2">
        <f t="shared" si="2"/>
        <v>0.64963054187192115</v>
      </c>
      <c r="G28" s="2">
        <f t="shared" si="3"/>
        <v>1.020511814740694</v>
      </c>
      <c r="H28" s="2">
        <f t="shared" si="5"/>
        <v>1.0209036557045843</v>
      </c>
      <c r="I28" s="2">
        <f t="shared" si="4"/>
        <v>65.105068706248289</v>
      </c>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row>
    <row r="29" spans="1:39" x14ac:dyDescent="0.25">
      <c r="A29" s="2">
        <v>21</v>
      </c>
      <c r="B29" s="2">
        <v>1901</v>
      </c>
      <c r="C29" s="2">
        <v>67</v>
      </c>
      <c r="D29" s="2">
        <f t="shared" si="0"/>
        <v>2.5089447757325161</v>
      </c>
      <c r="E29" s="2">
        <f t="shared" si="1"/>
        <v>2.1692161438077954E-2</v>
      </c>
      <c r="F29" s="2">
        <f t="shared" si="2"/>
        <v>0.61822660098522164</v>
      </c>
      <c r="G29" s="2">
        <f t="shared" si="3"/>
        <v>0.25861376680521181</v>
      </c>
      <c r="H29" s="2">
        <f t="shared" si="5"/>
        <v>0.25640789371431799</v>
      </c>
      <c r="I29" s="2">
        <f t="shared" si="4"/>
        <v>64.491055224267484</v>
      </c>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row>
    <row r="30" spans="1:39" x14ac:dyDescent="0.25">
      <c r="A30" s="2">
        <v>22</v>
      </c>
      <c r="B30" s="2">
        <v>1903</v>
      </c>
      <c r="C30" s="2">
        <v>90</v>
      </c>
      <c r="D30" s="2">
        <f t="shared" si="0"/>
        <v>26.122958257713321</v>
      </c>
      <c r="E30" s="2">
        <f t="shared" si="1"/>
        <v>2.0719903206291589E-2</v>
      </c>
      <c r="F30" s="2">
        <f t="shared" si="2"/>
        <v>0.59051724137931028</v>
      </c>
      <c r="G30" s="2">
        <f t="shared" si="3"/>
        <v>2.6913315152091886</v>
      </c>
      <c r="H30" s="2">
        <f t="shared" si="5"/>
        <v>2.8618493245667729</v>
      </c>
      <c r="I30" s="2">
        <f t="shared" si="4"/>
        <v>63.877041742286679</v>
      </c>
      <c r="L30" s="10" t="s">
        <v>58</v>
      </c>
    </row>
    <row r="31" spans="1:39" x14ac:dyDescent="0.25">
      <c r="A31" s="2">
        <v>23</v>
      </c>
      <c r="B31" s="2">
        <v>1905</v>
      </c>
      <c r="C31" s="2">
        <v>74</v>
      </c>
      <c r="D31" s="2">
        <f t="shared" si="0"/>
        <v>10.736971739694127</v>
      </c>
      <c r="E31" s="2">
        <f t="shared" si="1"/>
        <v>1.9877279405410075E-2</v>
      </c>
      <c r="F31" s="2">
        <f t="shared" si="2"/>
        <v>0.56650246305418717</v>
      </c>
      <c r="G31" s="2">
        <f t="shared" si="3"/>
        <v>1.1057065595584088</v>
      </c>
      <c r="H31" s="2">
        <f t="shared" si="5"/>
        <v>1.107992479820243</v>
      </c>
      <c r="I31" s="2">
        <f t="shared" si="4"/>
        <v>63.263028260305873</v>
      </c>
      <c r="L31" s="10" t="s">
        <v>59</v>
      </c>
    </row>
    <row r="32" spans="1:39" x14ac:dyDescent="0.25">
      <c r="A32" s="2">
        <v>24</v>
      </c>
      <c r="B32" s="2">
        <v>1907</v>
      </c>
      <c r="C32" s="2">
        <v>57</v>
      </c>
      <c r="D32" s="2">
        <f t="shared" si="0"/>
        <v>-5.6490147783250677</v>
      </c>
      <c r="E32" s="2">
        <f t="shared" si="1"/>
        <v>1.916429003543341E-2</v>
      </c>
      <c r="F32" s="2">
        <f t="shared" si="2"/>
        <v>0.5461822660098522</v>
      </c>
      <c r="G32" s="2">
        <f t="shared" si="3"/>
        <v>-0.58153101326493362</v>
      </c>
      <c r="H32" s="2">
        <f t="shared" si="5"/>
        <v>-0.57799982928464078</v>
      </c>
      <c r="I32" s="2">
        <f t="shared" si="4"/>
        <v>62.649014778325068</v>
      </c>
      <c r="L32" s="10"/>
    </row>
    <row r="33" spans="1:12" x14ac:dyDescent="0.25">
      <c r="A33" s="2">
        <v>25</v>
      </c>
      <c r="B33" s="2">
        <v>1909</v>
      </c>
      <c r="C33" s="2">
        <v>80</v>
      </c>
      <c r="D33" s="2">
        <f t="shared" si="0"/>
        <v>17.964998703655738</v>
      </c>
      <c r="E33" s="2">
        <f t="shared" si="1"/>
        <v>1.8580935096361592E-2</v>
      </c>
      <c r="F33" s="2">
        <f t="shared" si="2"/>
        <v>0.52955665024630538</v>
      </c>
      <c r="G33" s="2">
        <f t="shared" si="3"/>
        <v>1.848835406119443</v>
      </c>
      <c r="H33" s="2">
        <f t="shared" si="5"/>
        <v>1.8916764213156345</v>
      </c>
      <c r="I33" s="2">
        <f t="shared" si="4"/>
        <v>62.035001296344262</v>
      </c>
      <c r="L33" s="10"/>
    </row>
    <row r="34" spans="1:12" x14ac:dyDescent="0.25">
      <c r="A34" s="2">
        <v>26</v>
      </c>
      <c r="B34" s="2">
        <v>1911</v>
      </c>
      <c r="C34" s="2">
        <v>60</v>
      </c>
      <c r="D34" s="2">
        <f t="shared" si="0"/>
        <v>-1.4209878143634569</v>
      </c>
      <c r="E34" s="2">
        <f t="shared" si="1"/>
        <v>1.8127214588194624E-2</v>
      </c>
      <c r="F34" s="2">
        <f t="shared" si="2"/>
        <v>0.51662561576354682</v>
      </c>
      <c r="G34" s="2">
        <f t="shared" si="3"/>
        <v>-0.14620460327934623</v>
      </c>
      <c r="H34" s="2">
        <f t="shared" si="5"/>
        <v>-0.14489753345171305</v>
      </c>
      <c r="I34" s="2">
        <f t="shared" si="4"/>
        <v>61.420987814363457</v>
      </c>
    </row>
    <row r="35" spans="1:12" x14ac:dyDescent="0.25">
      <c r="A35" s="2">
        <v>27</v>
      </c>
      <c r="B35" s="2">
        <v>1913</v>
      </c>
      <c r="C35" s="2">
        <v>62</v>
      </c>
      <c r="D35" s="2">
        <f t="shared" si="0"/>
        <v>1.1930256676173485</v>
      </c>
      <c r="E35" s="2">
        <f t="shared" si="1"/>
        <v>1.7803128510932503E-2</v>
      </c>
      <c r="F35" s="2">
        <f t="shared" si="2"/>
        <v>0.50738916256157629</v>
      </c>
      <c r="G35" s="2">
        <f t="shared" si="3"/>
        <v>0.12272945868215331</v>
      </c>
      <c r="H35" s="2">
        <f t="shared" si="5"/>
        <v>0.12162527376279533</v>
      </c>
      <c r="I35" s="2">
        <f t="shared" si="4"/>
        <v>60.806974332382651</v>
      </c>
    </row>
    <row r="36" spans="1:12" x14ac:dyDescent="0.25">
      <c r="A36" s="2">
        <v>28</v>
      </c>
      <c r="B36" s="2">
        <v>1915</v>
      </c>
      <c r="C36" s="2">
        <v>58</v>
      </c>
      <c r="D36" s="2">
        <f t="shared" si="0"/>
        <v>-2.1929608504018461</v>
      </c>
      <c r="E36" s="2">
        <f t="shared" si="1"/>
        <v>1.7608676864575231E-2</v>
      </c>
      <c r="F36" s="2">
        <f t="shared" si="2"/>
        <v>0.50184729064039413</v>
      </c>
      <c r="G36" s="2">
        <f t="shared" si="3"/>
        <v>-0.22557290055771215</v>
      </c>
      <c r="H36" s="2">
        <f t="shared" si="5"/>
        <v>-0.22361629392308824</v>
      </c>
      <c r="I36" s="2">
        <f t="shared" si="4"/>
        <v>60.192960850401846</v>
      </c>
    </row>
    <row r="37" spans="1:12" x14ac:dyDescent="0.25">
      <c r="A37" s="2">
        <v>29</v>
      </c>
      <c r="B37" s="2">
        <v>1917</v>
      </c>
      <c r="C37" s="2">
        <v>45</v>
      </c>
      <c r="D37" s="2">
        <f t="shared" si="0"/>
        <v>-14.578947368421041</v>
      </c>
      <c r="E37" s="2">
        <f t="shared" si="1"/>
        <v>1.7543859649122806E-2</v>
      </c>
      <c r="F37" s="2">
        <f t="shared" si="2"/>
        <v>0.5</v>
      </c>
      <c r="G37" s="2">
        <f t="shared" si="3"/>
        <v>-1.4995739481298445</v>
      </c>
      <c r="H37" s="2">
        <f t="shared" si="5"/>
        <v>-1.5172190047214222</v>
      </c>
      <c r="I37" s="2">
        <f t="shared" si="4"/>
        <v>59.578947368421041</v>
      </c>
    </row>
    <row r="38" spans="1:12" x14ac:dyDescent="0.25">
      <c r="A38" s="2">
        <v>30</v>
      </c>
      <c r="B38" s="2">
        <v>1919</v>
      </c>
      <c r="C38" s="2">
        <v>46</v>
      </c>
      <c r="D38" s="2">
        <f t="shared" si="0"/>
        <v>-12.964933886440235</v>
      </c>
      <c r="E38" s="2">
        <f t="shared" si="1"/>
        <v>1.7608676864575231E-2</v>
      </c>
      <c r="F38" s="2">
        <f t="shared" si="2"/>
        <v>0.50184729064039413</v>
      </c>
      <c r="G38" s="2">
        <f t="shared" si="3"/>
        <v>-1.3336023494297187</v>
      </c>
      <c r="H38" s="2">
        <f t="shared" si="5"/>
        <v>-1.3433205452576564</v>
      </c>
      <c r="I38" s="2">
        <f t="shared" si="4"/>
        <v>58.964933886440235</v>
      </c>
    </row>
    <row r="39" spans="1:12" x14ac:dyDescent="0.25">
      <c r="A39" s="2">
        <v>31</v>
      </c>
      <c r="B39" s="2">
        <v>1921</v>
      </c>
      <c r="C39" s="2">
        <v>60</v>
      </c>
      <c r="D39" s="2">
        <f t="shared" si="0"/>
        <v>1.6490795955405702</v>
      </c>
      <c r="E39" s="2">
        <f t="shared" si="1"/>
        <v>1.7803128510932503E-2</v>
      </c>
      <c r="F39" s="2">
        <f t="shared" si="2"/>
        <v>0.50738916256157629</v>
      </c>
      <c r="G39" s="2">
        <f t="shared" si="3"/>
        <v>0.16964483797627172</v>
      </c>
      <c r="H39" s="2">
        <f t="shared" si="5"/>
        <v>0.16813953380831459</v>
      </c>
      <c r="I39" s="2">
        <f t="shared" si="4"/>
        <v>58.35092040445943</v>
      </c>
    </row>
    <row r="40" spans="1:12" x14ac:dyDescent="0.25">
      <c r="A40" s="2">
        <v>32</v>
      </c>
      <c r="B40" s="2">
        <v>1923</v>
      </c>
      <c r="C40" s="2">
        <v>59</v>
      </c>
      <c r="D40" s="2">
        <f t="shared" si="0"/>
        <v>1.2630930775213756</v>
      </c>
      <c r="E40" s="2">
        <f t="shared" si="1"/>
        <v>1.8127214588194624E-2</v>
      </c>
      <c r="F40" s="2">
        <f t="shared" si="2"/>
        <v>0.51662561576354682</v>
      </c>
      <c r="G40" s="2">
        <f t="shared" si="3"/>
        <v>0.12995890635883156</v>
      </c>
      <c r="H40" s="2">
        <f t="shared" si="5"/>
        <v>0.12879181828819375</v>
      </c>
      <c r="I40" s="2">
        <f t="shared" si="4"/>
        <v>57.736906922478624</v>
      </c>
    </row>
    <row r="41" spans="1:12" x14ac:dyDescent="0.25">
      <c r="A41" s="2">
        <v>33</v>
      </c>
      <c r="B41" s="2">
        <v>1925</v>
      </c>
      <c r="C41" s="2">
        <v>45</v>
      </c>
      <c r="D41" s="2">
        <f t="shared" si="0"/>
        <v>-12.122893440497705</v>
      </c>
      <c r="E41" s="2">
        <f t="shared" si="1"/>
        <v>1.8580935096361592E-2</v>
      </c>
      <c r="F41" s="2">
        <f t="shared" si="2"/>
        <v>0.52955665024630538</v>
      </c>
      <c r="G41" s="2">
        <f t="shared" si="3"/>
        <v>-1.2476056907727127</v>
      </c>
      <c r="H41" s="2">
        <f t="shared" si="5"/>
        <v>-1.2540846784272501</v>
      </c>
      <c r="I41" s="2">
        <f t="shared" si="4"/>
        <v>57.122893440497705</v>
      </c>
    </row>
    <row r="42" spans="1:12" x14ac:dyDescent="0.25">
      <c r="A42" s="2">
        <v>34</v>
      </c>
      <c r="B42" s="2">
        <v>1927</v>
      </c>
      <c r="C42" s="2">
        <v>53</v>
      </c>
      <c r="D42" s="2">
        <f t="shared" si="0"/>
        <v>-3.5088799585168999</v>
      </c>
      <c r="E42" s="2">
        <f t="shared" si="1"/>
        <v>1.916429003543341E-2</v>
      </c>
      <c r="F42" s="2">
        <f t="shared" si="2"/>
        <v>0.5461822660098522</v>
      </c>
      <c r="G42" s="2">
        <f t="shared" si="3"/>
        <v>-0.36121741538554908</v>
      </c>
      <c r="H42" s="2">
        <f t="shared" si="5"/>
        <v>-0.35834386402631141</v>
      </c>
      <c r="I42" s="2">
        <f t="shared" si="4"/>
        <v>56.5088799585169</v>
      </c>
    </row>
    <row r="43" spans="1:12" x14ac:dyDescent="0.25">
      <c r="A43" s="2">
        <v>35</v>
      </c>
      <c r="B43" s="2">
        <v>1929</v>
      </c>
      <c r="C43" s="2">
        <v>59</v>
      </c>
      <c r="D43" s="2">
        <f t="shared" si="0"/>
        <v>3.1051335234639055</v>
      </c>
      <c r="E43" s="2">
        <f t="shared" si="1"/>
        <v>1.9877279405410075E-2</v>
      </c>
      <c r="F43" s="2">
        <f t="shared" si="2"/>
        <v>0.56650246305418717</v>
      </c>
      <c r="G43" s="2">
        <f t="shared" si="3"/>
        <v>0.31977047052342938</v>
      </c>
      <c r="H43" s="2">
        <f t="shared" si="5"/>
        <v>0.3171450780933277</v>
      </c>
      <c r="I43" s="2">
        <f t="shared" si="4"/>
        <v>55.894866476536095</v>
      </c>
    </row>
    <row r="44" spans="1:12" x14ac:dyDescent="0.25">
      <c r="A44" s="2">
        <v>36</v>
      </c>
      <c r="B44" s="2">
        <v>1931</v>
      </c>
      <c r="C44" s="2">
        <v>59</v>
      </c>
      <c r="D44" s="2">
        <f t="shared" si="0"/>
        <v>3.7191470054447109</v>
      </c>
      <c r="E44" s="2">
        <f t="shared" si="1"/>
        <v>2.0719903206291589E-2</v>
      </c>
      <c r="F44" s="2">
        <f t="shared" si="2"/>
        <v>0.59051724137931028</v>
      </c>
      <c r="G44" s="2">
        <f t="shared" si="3"/>
        <v>0.38316707651185483</v>
      </c>
      <c r="H44" s="2">
        <f t="shared" si="5"/>
        <v>0.38017551988157317</v>
      </c>
      <c r="I44" s="2">
        <f t="shared" si="4"/>
        <v>55.280852994555289</v>
      </c>
    </row>
    <row r="45" spans="1:12" x14ac:dyDescent="0.25">
      <c r="A45" s="2">
        <v>37</v>
      </c>
      <c r="B45" s="2">
        <v>1933</v>
      </c>
      <c r="C45" s="2">
        <v>73</v>
      </c>
      <c r="D45" s="2">
        <f t="shared" si="0"/>
        <v>18.333160487425516</v>
      </c>
      <c r="E45" s="2">
        <f t="shared" si="1"/>
        <v>2.1692161438077954E-2</v>
      </c>
      <c r="F45" s="2">
        <f t="shared" si="2"/>
        <v>0.61822660098522164</v>
      </c>
      <c r="G45" s="2">
        <f t="shared" si="3"/>
        <v>1.8897218212837439</v>
      </c>
      <c r="H45" s="2">
        <f t="shared" si="5"/>
        <v>1.9363814923841811</v>
      </c>
      <c r="I45" s="2">
        <f t="shared" si="4"/>
        <v>54.666839512574484</v>
      </c>
    </row>
    <row r="46" spans="1:12" x14ac:dyDescent="0.25">
      <c r="A46" s="2">
        <v>38</v>
      </c>
      <c r="B46" s="2">
        <v>1935</v>
      </c>
      <c r="C46" s="2">
        <v>60</v>
      </c>
      <c r="D46" s="2">
        <f t="shared" si="0"/>
        <v>5.9471739694063217</v>
      </c>
      <c r="E46" s="2">
        <f t="shared" si="1"/>
        <v>2.2794054100769165E-2</v>
      </c>
      <c r="F46" s="2">
        <f t="shared" si="2"/>
        <v>0.64963054187192115</v>
      </c>
      <c r="G46" s="2">
        <f t="shared" si="3"/>
        <v>0.61336063080396697</v>
      </c>
      <c r="H46" s="2">
        <f t="shared" si="5"/>
        <v>0.60984836937148179</v>
      </c>
      <c r="I46" s="2">
        <f t="shared" si="4"/>
        <v>54.052826030593678</v>
      </c>
    </row>
    <row r="47" spans="1:12" x14ac:dyDescent="0.25">
      <c r="A47" s="2">
        <v>39</v>
      </c>
      <c r="B47" s="2">
        <v>1937</v>
      </c>
      <c r="C47" s="2">
        <v>63</v>
      </c>
      <c r="D47" s="2">
        <f t="shared" si="0"/>
        <v>9.5611874513871271</v>
      </c>
      <c r="E47" s="2">
        <f t="shared" si="1"/>
        <v>2.4025581194365223E-2</v>
      </c>
      <c r="F47" s="2">
        <f t="shared" si="2"/>
        <v>0.68472906403940881</v>
      </c>
      <c r="G47" s="2">
        <f t="shared" si="3"/>
        <v>0.9867131587715654</v>
      </c>
      <c r="H47" s="2">
        <f t="shared" si="5"/>
        <v>0.98647207671377823</v>
      </c>
      <c r="I47" s="2">
        <f t="shared" si="4"/>
        <v>53.438812548612873</v>
      </c>
    </row>
    <row r="48" spans="1:12" x14ac:dyDescent="0.25">
      <c r="A48" s="2">
        <v>40</v>
      </c>
      <c r="B48" s="2">
        <v>1939</v>
      </c>
      <c r="C48" s="2">
        <v>71</v>
      </c>
      <c r="D48" s="2">
        <f t="shared" ref="D48:D65" si="6">C48-($T$11*B48+$U$11)</f>
        <v>18.175200933367933</v>
      </c>
      <c r="E48" s="2">
        <f t="shared" ref="E48:E65" si="7">1/$B$5+1/($B$5-1)*((B48-$B$6)/$B$7)^2</f>
        <v>2.538674271886613E-2</v>
      </c>
      <c r="F48" s="2">
        <f t="shared" ref="F48:F65" si="8">E48*$B$5/2</f>
        <v>0.72352216748768472</v>
      </c>
      <c r="G48" s="2">
        <f t="shared" ref="G48:G65" si="9">D48/$D$7/SQRT(1-E48)</f>
        <v>1.876987446260064</v>
      </c>
      <c r="H48" s="2">
        <f t="shared" si="5"/>
        <v>1.9224363903915274</v>
      </c>
      <c r="I48" s="2">
        <f t="shared" ref="I48:I65" si="10">$U$11+$T$11*B48</f>
        <v>52.824799066632067</v>
      </c>
    </row>
    <row r="49" spans="1:48" x14ac:dyDescent="0.25">
      <c r="A49" s="2">
        <v>41</v>
      </c>
      <c r="B49" s="2">
        <v>1941</v>
      </c>
      <c r="C49" s="2">
        <v>43</v>
      </c>
      <c r="D49" s="2">
        <f t="shared" si="6"/>
        <v>-9.2107855846512621</v>
      </c>
      <c r="E49" s="2">
        <f t="shared" si="7"/>
        <v>2.6877538674271888E-2</v>
      </c>
      <c r="F49" s="2">
        <f t="shared" si="8"/>
        <v>0.76600985221674878</v>
      </c>
      <c r="G49" s="2">
        <f t="shared" si="9"/>
        <v>-0.95194362227372775</v>
      </c>
      <c r="H49" s="2">
        <f t="shared" si="5"/>
        <v>-0.95111788780058348</v>
      </c>
      <c r="I49" s="2">
        <f t="shared" si="10"/>
        <v>52.210785584651262</v>
      </c>
    </row>
    <row r="50" spans="1:48" x14ac:dyDescent="0.25">
      <c r="A50" s="2">
        <v>42</v>
      </c>
      <c r="B50" s="2">
        <v>1943</v>
      </c>
      <c r="C50" s="2">
        <v>50</v>
      </c>
      <c r="D50" s="2">
        <f t="shared" si="6"/>
        <v>-1.5967721026704567</v>
      </c>
      <c r="E50" s="2">
        <f t="shared" si="7"/>
        <v>2.8497969060582488E-2</v>
      </c>
      <c r="F50" s="2">
        <f t="shared" si="8"/>
        <v>0.81219211822660087</v>
      </c>
      <c r="G50" s="2">
        <f t="shared" si="9"/>
        <v>-0.16516551826120171</v>
      </c>
      <c r="H50" s="2">
        <f t="shared" si="5"/>
        <v>-0.16369772731683149</v>
      </c>
      <c r="I50" s="2">
        <f t="shared" si="10"/>
        <v>51.596772102670457</v>
      </c>
    </row>
    <row r="51" spans="1:48" x14ac:dyDescent="0.25">
      <c r="A51" s="2">
        <v>43</v>
      </c>
      <c r="B51" s="2">
        <v>1945</v>
      </c>
      <c r="C51" s="2">
        <v>47</v>
      </c>
      <c r="D51" s="2">
        <f t="shared" si="6"/>
        <v>-3.9827586206896513</v>
      </c>
      <c r="E51" s="2">
        <f t="shared" si="7"/>
        <v>3.0248033877797943E-2</v>
      </c>
      <c r="F51" s="2">
        <f t="shared" si="8"/>
        <v>0.86206896551724133</v>
      </c>
      <c r="G51" s="2">
        <f t="shared" si="9"/>
        <v>-0.41233666724771989</v>
      </c>
      <c r="H51" s="2">
        <f t="shared" si="5"/>
        <v>-0.40920393242278119</v>
      </c>
      <c r="I51" s="2">
        <f t="shared" si="10"/>
        <v>50.982758620689651</v>
      </c>
    </row>
    <row r="52" spans="1:48" x14ac:dyDescent="0.25">
      <c r="A52" s="2">
        <v>44</v>
      </c>
      <c r="B52" s="2">
        <v>1947</v>
      </c>
      <c r="C52" s="2">
        <v>45</v>
      </c>
      <c r="D52" s="2">
        <f t="shared" si="6"/>
        <v>-5.3687451387088458</v>
      </c>
      <c r="E52" s="2">
        <f t="shared" si="7"/>
        <v>3.2127733125918247E-2</v>
      </c>
      <c r="F52" s="2">
        <f t="shared" si="8"/>
        <v>0.91564039408867004</v>
      </c>
      <c r="G52" s="2">
        <f t="shared" si="9"/>
        <v>-0.55636790547923343</v>
      </c>
      <c r="H52" s="2">
        <f t="shared" si="5"/>
        <v>-0.552844740209394</v>
      </c>
      <c r="I52" s="2">
        <f t="shared" si="10"/>
        <v>50.368745138708846</v>
      </c>
    </row>
    <row r="53" spans="1:48" x14ac:dyDescent="0.25">
      <c r="A53" s="2">
        <v>45</v>
      </c>
      <c r="B53" s="2">
        <v>1949</v>
      </c>
      <c r="C53" s="2">
        <v>51</v>
      </c>
      <c r="D53" s="2">
        <f t="shared" si="6"/>
        <v>1.2452683432720733</v>
      </c>
      <c r="E53" s="2">
        <f t="shared" si="7"/>
        <v>3.4137066804943397E-2</v>
      </c>
      <c r="F53" s="2">
        <f t="shared" si="8"/>
        <v>0.97290640394088679</v>
      </c>
      <c r="G53" s="2">
        <f t="shared" si="9"/>
        <v>0.12918244571268389</v>
      </c>
      <c r="H53" s="2">
        <f t="shared" si="5"/>
        <v>0.1280220963487777</v>
      </c>
      <c r="I53" s="2">
        <f t="shared" si="10"/>
        <v>49.754731656727927</v>
      </c>
    </row>
    <row r="54" spans="1:48" x14ac:dyDescent="0.25">
      <c r="A54" s="2">
        <v>46</v>
      </c>
      <c r="B54" s="2">
        <v>1951</v>
      </c>
      <c r="C54" s="2">
        <v>60</v>
      </c>
      <c r="D54" s="2">
        <f t="shared" si="6"/>
        <v>10.859281825252879</v>
      </c>
      <c r="E54" s="2">
        <f t="shared" si="7"/>
        <v>3.6276034914873391E-2</v>
      </c>
      <c r="F54" s="2">
        <f t="shared" si="8"/>
        <v>1.0338669950738917</v>
      </c>
      <c r="G54" s="2">
        <f t="shared" si="9"/>
        <v>1.1277766001892748</v>
      </c>
      <c r="H54" s="2">
        <f t="shared" si="5"/>
        <v>1.1306264398223309</v>
      </c>
      <c r="I54" s="2">
        <f t="shared" si="10"/>
        <v>49.140718174747121</v>
      </c>
    </row>
    <row r="55" spans="1:48" x14ac:dyDescent="0.25">
      <c r="A55" s="2">
        <v>47</v>
      </c>
      <c r="B55" s="2">
        <v>1953</v>
      </c>
      <c r="C55" s="2">
        <v>46</v>
      </c>
      <c r="D55" s="2">
        <f t="shared" si="6"/>
        <v>-2.5267046927663159</v>
      </c>
      <c r="E55" s="2">
        <f t="shared" si="7"/>
        <v>3.8544637455708242E-2</v>
      </c>
      <c r="F55" s="2">
        <f t="shared" si="8"/>
        <v>1.0985221674876848</v>
      </c>
      <c r="G55" s="2">
        <f t="shared" si="9"/>
        <v>-0.26271703155175496</v>
      </c>
      <c r="H55" s="2">
        <f t="shared" si="5"/>
        <v>-0.26048123100378318</v>
      </c>
      <c r="I55" s="2">
        <f t="shared" si="10"/>
        <v>48.526704692766316</v>
      </c>
    </row>
    <row r="56" spans="1:48" x14ac:dyDescent="0.25">
      <c r="A56" s="2">
        <v>48</v>
      </c>
      <c r="B56" s="2">
        <v>1955</v>
      </c>
      <c r="C56" s="2">
        <v>42</v>
      </c>
      <c r="D56" s="2">
        <f t="shared" si="6"/>
        <v>-5.9126912107855105</v>
      </c>
      <c r="E56" s="2">
        <f t="shared" si="7"/>
        <v>4.0942874427447935E-2</v>
      </c>
      <c r="F56" s="2">
        <f t="shared" si="8"/>
        <v>1.1668719211822662</v>
      </c>
      <c r="G56" s="2">
        <f t="shared" si="9"/>
        <v>-0.61554706500015566</v>
      </c>
      <c r="H56" s="2">
        <f t="shared" si="5"/>
        <v>-0.61203733662116699</v>
      </c>
      <c r="I56" s="2">
        <f t="shared" si="10"/>
        <v>47.912691210785511</v>
      </c>
    </row>
    <row r="57" spans="1:48" x14ac:dyDescent="0.25">
      <c r="A57" s="2">
        <v>49</v>
      </c>
      <c r="B57" s="2">
        <v>1957</v>
      </c>
      <c r="C57" s="2">
        <v>50</v>
      </c>
      <c r="D57" s="2">
        <f t="shared" si="6"/>
        <v>2.7013222711952949</v>
      </c>
      <c r="E57" s="2">
        <f t="shared" si="7"/>
        <v>4.3470745830092472E-2</v>
      </c>
      <c r="F57" s="2">
        <f t="shared" si="8"/>
        <v>1.2389162561576355</v>
      </c>
      <c r="G57" s="2">
        <f t="shared" si="9"/>
        <v>0.28159541235068608</v>
      </c>
      <c r="H57" s="2">
        <f t="shared" si="5"/>
        <v>0.27922506916139161</v>
      </c>
      <c r="I57" s="2">
        <f t="shared" si="10"/>
        <v>47.298677728804705</v>
      </c>
    </row>
    <row r="58" spans="1:48" x14ac:dyDescent="0.25">
      <c r="A58" s="2">
        <v>50</v>
      </c>
      <c r="B58" s="2">
        <v>1959</v>
      </c>
      <c r="C58" s="2">
        <v>54</v>
      </c>
      <c r="D58" s="2">
        <f t="shared" si="6"/>
        <v>7.3153357531761003</v>
      </c>
      <c r="E58" s="2">
        <f t="shared" si="7"/>
        <v>4.6128251663641859E-2</v>
      </c>
      <c r="F58" s="2">
        <f t="shared" si="8"/>
        <v>1.3146551724137929</v>
      </c>
      <c r="G58" s="2">
        <f t="shared" si="9"/>
        <v>0.76363807677298523</v>
      </c>
      <c r="H58" s="2">
        <f t="shared" si="5"/>
        <v>0.76070755313567273</v>
      </c>
      <c r="I58" s="2">
        <f t="shared" si="10"/>
        <v>46.6846642468239</v>
      </c>
    </row>
    <row r="59" spans="1:48" x14ac:dyDescent="0.25">
      <c r="A59" s="2">
        <v>51</v>
      </c>
      <c r="B59" s="2">
        <v>1961</v>
      </c>
      <c r="C59" s="2">
        <v>49</v>
      </c>
      <c r="D59" s="2">
        <f t="shared" si="6"/>
        <v>2.9293492351569057</v>
      </c>
      <c r="E59" s="2">
        <f t="shared" si="7"/>
        <v>4.8915391928096102E-2</v>
      </c>
      <c r="F59" s="2">
        <f t="shared" si="8"/>
        <v>1.3940886699507389</v>
      </c>
      <c r="G59" s="2">
        <f t="shared" si="9"/>
        <v>0.30623856346388234</v>
      </c>
      <c r="H59" s="2">
        <f t="shared" si="5"/>
        <v>0.30370084059380481</v>
      </c>
      <c r="I59" s="2">
        <f t="shared" si="10"/>
        <v>46.070650764843094</v>
      </c>
    </row>
    <row r="60" spans="1:48" x14ac:dyDescent="0.25">
      <c r="A60" s="2">
        <v>52</v>
      </c>
      <c r="B60" s="2">
        <v>1963</v>
      </c>
      <c r="C60" s="2">
        <v>52</v>
      </c>
      <c r="D60" s="2">
        <f t="shared" si="6"/>
        <v>6.5433627171377111</v>
      </c>
      <c r="E60" s="2">
        <f t="shared" si="7"/>
        <v>5.1832166623455196E-2</v>
      </c>
      <c r="F60" s="2">
        <f t="shared" si="8"/>
        <v>1.4772167487684731</v>
      </c>
      <c r="G60" s="2">
        <f t="shared" si="9"/>
        <v>0.68510429581525323</v>
      </c>
      <c r="H60" s="2">
        <f t="shared" si="5"/>
        <v>0.68176280647393905</v>
      </c>
      <c r="I60" s="2">
        <f t="shared" si="10"/>
        <v>45.456637282862289</v>
      </c>
    </row>
    <row r="61" spans="1:48" x14ac:dyDescent="0.25">
      <c r="A61" s="2">
        <v>53</v>
      </c>
      <c r="B61" s="2">
        <v>1965</v>
      </c>
      <c r="C61" s="2">
        <v>48</v>
      </c>
      <c r="D61" s="2">
        <f t="shared" si="6"/>
        <v>3.1573761991185165</v>
      </c>
      <c r="E61" s="2">
        <f t="shared" si="7"/>
        <v>5.4878575749719126E-2</v>
      </c>
      <c r="F61" s="2">
        <f t="shared" si="8"/>
        <v>1.5640394088669951</v>
      </c>
      <c r="G61" s="2">
        <f t="shared" si="9"/>
        <v>0.33111650648728064</v>
      </c>
      <c r="H61" s="2">
        <f t="shared" si="5"/>
        <v>0.3284200510752967</v>
      </c>
      <c r="I61" s="2">
        <f t="shared" si="10"/>
        <v>44.842623800881483</v>
      </c>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row>
    <row r="62" spans="1:48" x14ac:dyDescent="0.25">
      <c r="A62" s="2">
        <v>54</v>
      </c>
      <c r="B62" s="2">
        <v>1967</v>
      </c>
      <c r="C62" s="2">
        <v>35</v>
      </c>
      <c r="D62" s="2">
        <f t="shared" si="6"/>
        <v>-9.2286103189006781</v>
      </c>
      <c r="E62" s="2">
        <f t="shared" si="7"/>
        <v>5.8054619306887913E-2</v>
      </c>
      <c r="F62" s="2">
        <f t="shared" si="8"/>
        <v>1.6545566502463056</v>
      </c>
      <c r="G62" s="2">
        <f t="shared" si="9"/>
        <v>-0.96944182393243317</v>
      </c>
      <c r="H62" s="2">
        <f t="shared" si="5"/>
        <v>-0.96890205764718407</v>
      </c>
      <c r="I62" s="2">
        <f t="shared" si="10"/>
        <v>44.228610318900678</v>
      </c>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row>
    <row r="63" spans="1:48" x14ac:dyDescent="0.25">
      <c r="A63" s="2">
        <v>55</v>
      </c>
      <c r="B63" s="2">
        <v>1969</v>
      </c>
      <c r="C63" s="2">
        <v>29</v>
      </c>
      <c r="D63" s="2">
        <f t="shared" si="6"/>
        <v>-14.614596836919873</v>
      </c>
      <c r="E63" s="2">
        <f t="shared" si="7"/>
        <v>6.1360297294961542E-2</v>
      </c>
      <c r="F63" s="2">
        <f t="shared" si="8"/>
        <v>1.7487684729064039</v>
      </c>
      <c r="G63" s="2">
        <f t="shared" si="9"/>
        <v>-1.5379268659033749</v>
      </c>
      <c r="H63" s="2">
        <f t="shared" si="5"/>
        <v>-1.55774423837355</v>
      </c>
      <c r="I63" s="2">
        <f t="shared" si="10"/>
        <v>43.614596836919873</v>
      </c>
    </row>
    <row r="64" spans="1:48" x14ac:dyDescent="0.25">
      <c r="A64" s="2">
        <v>56</v>
      </c>
      <c r="B64" s="2">
        <v>1971</v>
      </c>
      <c r="C64" s="2">
        <v>33</v>
      </c>
      <c r="D64" s="2">
        <f t="shared" si="6"/>
        <v>-10.000583354939067</v>
      </c>
      <c r="E64" s="2">
        <f t="shared" si="7"/>
        <v>6.4795609713940022E-2</v>
      </c>
      <c r="F64" s="2">
        <f t="shared" si="8"/>
        <v>1.8466748768472907</v>
      </c>
      <c r="G64" s="2">
        <f t="shared" si="9"/>
        <v>-1.054314962701111</v>
      </c>
      <c r="H64" s="2">
        <f t="shared" si="5"/>
        <v>-1.0554059176176089</v>
      </c>
      <c r="I64" s="2">
        <f t="shared" si="10"/>
        <v>43.000583354939067</v>
      </c>
    </row>
    <row r="65" spans="1:9" x14ac:dyDescent="0.25">
      <c r="A65" s="2">
        <v>57</v>
      </c>
      <c r="B65" s="2">
        <v>1973</v>
      </c>
      <c r="C65" s="2">
        <v>35</v>
      </c>
      <c r="D65" s="2">
        <f t="shared" si="6"/>
        <v>-7.3865698729582618</v>
      </c>
      <c r="E65" s="2">
        <f t="shared" si="7"/>
        <v>6.8360556563823352E-2</v>
      </c>
      <c r="F65" s="2">
        <f t="shared" si="8"/>
        <v>1.9482758620689655</v>
      </c>
      <c r="G65" s="2">
        <f t="shared" si="9"/>
        <v>-0.78022018404442961</v>
      </c>
      <c r="H65" s="2">
        <f t="shared" si="5"/>
        <v>-0.7774089128294922</v>
      </c>
      <c r="I65" s="2">
        <f t="shared" si="10"/>
        <v>42.386569872958262</v>
      </c>
    </row>
    <row r="66" spans="1:9" x14ac:dyDescent="0.25">
      <c r="D66" s="3"/>
    </row>
    <row r="67" spans="1:9" x14ac:dyDescent="0.25">
      <c r="D67" s="3"/>
    </row>
    <row r="68" spans="1:9" x14ac:dyDescent="0.25">
      <c r="D68" s="3"/>
    </row>
    <row r="69" spans="1:9" x14ac:dyDescent="0.25">
      <c r="D69" s="3"/>
    </row>
    <row r="70" spans="1:9" x14ac:dyDescent="0.25">
      <c r="D70" s="3"/>
    </row>
    <row r="71" spans="1:9" x14ac:dyDescent="0.25">
      <c r="D71" s="3"/>
    </row>
    <row r="72" spans="1:9" x14ac:dyDescent="0.25">
      <c r="D72" s="3"/>
    </row>
    <row r="73" spans="1:9" x14ac:dyDescent="0.25">
      <c r="D73" s="3"/>
    </row>
    <row r="74" spans="1:9" x14ac:dyDescent="0.25">
      <c r="D74" s="3"/>
    </row>
    <row r="75" spans="1:9" x14ac:dyDescent="0.25">
      <c r="D75" s="3"/>
    </row>
    <row r="76" spans="1:9" x14ac:dyDescent="0.25">
      <c r="D76" s="3"/>
    </row>
    <row r="77" spans="1:9" x14ac:dyDescent="0.25">
      <c r="D77" s="3"/>
    </row>
    <row r="78" spans="1:9" x14ac:dyDescent="0.25">
      <c r="D78" s="3"/>
    </row>
    <row r="79" spans="1:9" x14ac:dyDescent="0.25">
      <c r="D79" s="3"/>
    </row>
    <row r="80" spans="1:9" x14ac:dyDescent="0.25">
      <c r="D80" s="3"/>
    </row>
    <row r="81" spans="4:12" x14ac:dyDescent="0.25">
      <c r="D81" s="3"/>
    </row>
    <row r="82" spans="4:12" x14ac:dyDescent="0.25">
      <c r="D82" s="3"/>
    </row>
    <row r="83" spans="4:12" x14ac:dyDescent="0.25">
      <c r="D83" s="3"/>
    </row>
    <row r="84" spans="4:12" x14ac:dyDescent="0.25">
      <c r="D84" s="3"/>
    </row>
    <row r="85" spans="4:12" x14ac:dyDescent="0.25">
      <c r="D85" s="3"/>
    </row>
    <row r="86" spans="4:12" x14ac:dyDescent="0.25">
      <c r="D86" s="3"/>
    </row>
    <row r="87" spans="4:12" x14ac:dyDescent="0.25">
      <c r="D87" s="3"/>
    </row>
    <row r="88" spans="4:12" x14ac:dyDescent="0.25">
      <c r="D88" s="3"/>
    </row>
    <row r="89" spans="4:12" x14ac:dyDescent="0.25">
      <c r="D89" s="3"/>
    </row>
    <row r="90" spans="4:12" x14ac:dyDescent="0.25">
      <c r="D90" s="3"/>
    </row>
    <row r="91" spans="4:12" x14ac:dyDescent="0.25">
      <c r="D91" s="3"/>
    </row>
    <row r="92" spans="4:12" x14ac:dyDescent="0.25">
      <c r="D92" s="3"/>
    </row>
    <row r="93" spans="4:12" x14ac:dyDescent="0.25">
      <c r="D93" s="3"/>
    </row>
    <row r="94" spans="4:12" x14ac:dyDescent="0.25">
      <c r="D94" s="3"/>
    </row>
    <row r="95" spans="4:12" x14ac:dyDescent="0.25">
      <c r="D95" s="3"/>
    </row>
    <row r="96" spans="4:12" x14ac:dyDescent="0.25">
      <c r="K96" s="3"/>
      <c r="L96" s="3"/>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Assingment</vt:lpstr>
      <vt:lpstr>Prob. 1</vt:lpstr>
      <vt:lpstr>Prob. 2</vt:lpstr>
      <vt:lpstr>Prob. 3</vt:lpstr>
      <vt:lpstr>Prob. 4</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dc:creator>
  <cp:lastModifiedBy>Chris</cp:lastModifiedBy>
  <dcterms:created xsi:type="dcterms:W3CDTF">2014-09-20T19:13:11Z</dcterms:created>
  <dcterms:modified xsi:type="dcterms:W3CDTF">2018-10-25T16:04:50Z</dcterms:modified>
</cp:coreProperties>
</file>